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5" yWindow="0" windowWidth="8760" windowHeight="10785"/>
  </bookViews>
  <sheets>
    <sheet name="Hoja1" sheetId="1" r:id="rId1"/>
    <sheet name="Hoja2" sheetId="2" state="hidden" r:id="rId2"/>
  </sheets>
  <definedNames>
    <definedName name="_xlnm.Print_Area" localSheetId="0">Hoja1!$B$1:$J$62</definedName>
  </definedNames>
  <calcPr calcId="145621"/>
</workbook>
</file>

<file path=xl/calcChain.xml><?xml version="1.0" encoding="utf-8"?>
<calcChain xmlns="http://schemas.openxmlformats.org/spreadsheetml/2006/main">
  <c r="H50" i="1" l="1"/>
  <c r="BM6" i="2" l="1"/>
  <c r="BI6" i="2"/>
  <c r="BK6" i="2"/>
  <c r="BG6" i="2"/>
  <c r="BL6" i="2"/>
  <c r="H38" i="1"/>
  <c r="H36" i="1"/>
  <c r="G38" i="1"/>
  <c r="BH6" i="2"/>
  <c r="G36" i="1"/>
  <c r="G54" i="1"/>
  <c r="G53" i="1"/>
  <c r="G52" i="1"/>
  <c r="G51" i="1"/>
  <c r="G47" i="1"/>
  <c r="G46" i="1"/>
  <c r="G45" i="1"/>
  <c r="G44" i="1"/>
  <c r="G43" i="1"/>
  <c r="G42" i="1"/>
  <c r="G41" i="1"/>
  <c r="G40" i="1"/>
  <c r="G35" i="1"/>
  <c r="G31" i="1"/>
  <c r="G29" i="1"/>
  <c r="G26" i="1"/>
  <c r="G27" i="1"/>
  <c r="G25" i="1"/>
  <c r="G24" i="1"/>
  <c r="G23" i="1"/>
  <c r="G22" i="1"/>
  <c r="G19" i="1"/>
  <c r="BE6" i="2"/>
  <c r="BD6" i="2"/>
  <c r="H35" i="1"/>
  <c r="DH6" i="2"/>
  <c r="DE6" i="2"/>
  <c r="DD6" i="2"/>
  <c r="DG6" i="2"/>
  <c r="H54" i="1"/>
  <c r="H53" i="1"/>
  <c r="B6" i="2"/>
  <c r="AC6" i="2"/>
  <c r="Z6" i="2"/>
  <c r="W6" i="2"/>
  <c r="AB6" i="2"/>
  <c r="Y6" i="2"/>
  <c r="V6" i="2"/>
  <c r="H27" i="1"/>
  <c r="H26" i="1"/>
  <c r="H25" i="1"/>
  <c r="CG6" i="2"/>
  <c r="CF6" i="2"/>
  <c r="CJ6" i="2"/>
  <c r="CI6" i="2"/>
  <c r="H46" i="1"/>
  <c r="H41" i="1"/>
  <c r="F57" i="1"/>
  <c r="BU6" i="2"/>
  <c r="DB6" i="2"/>
  <c r="DA6" i="2"/>
  <c r="CV6" i="2"/>
  <c r="CU6" i="2"/>
  <c r="BW6" i="2"/>
  <c r="BV6" i="2"/>
  <c r="BX6" i="2" s="1"/>
  <c r="Q6" i="2"/>
  <c r="P6" i="2"/>
  <c r="H52" i="1"/>
  <c r="H23" i="1"/>
  <c r="H42" i="1"/>
  <c r="H43" i="1"/>
  <c r="E6" i="2"/>
  <c r="T6" i="2"/>
  <c r="N6" i="2"/>
  <c r="CA6" i="2"/>
  <c r="BS6" i="2"/>
  <c r="BP6" i="2"/>
  <c r="BB6" i="2"/>
  <c r="AY6" i="2"/>
  <c r="AV6" i="2"/>
  <c r="AP6" i="2"/>
  <c r="CY6" i="2"/>
  <c r="CP6" i="2"/>
  <c r="M6" i="2"/>
  <c r="DW6" i="2"/>
  <c r="AU6" i="2"/>
  <c r="CX6" i="2"/>
  <c r="CO6" i="2"/>
  <c r="BZ6" i="2"/>
  <c r="BR6" i="2"/>
  <c r="BO6" i="2"/>
  <c r="BA6" i="2"/>
  <c r="AX6" i="2"/>
  <c r="AO6" i="2"/>
  <c r="S6" i="2"/>
  <c r="J6" i="2"/>
  <c r="I6" i="2"/>
  <c r="H6" i="2"/>
  <c r="D6" i="2"/>
  <c r="C6" i="2"/>
  <c r="H24" i="1"/>
  <c r="H44" i="1"/>
  <c r="H51" i="1"/>
  <c r="H47" i="1"/>
  <c r="H45" i="1"/>
  <c r="H40" i="1"/>
  <c r="H31" i="1"/>
  <c r="H29" i="1"/>
  <c r="H22" i="1"/>
  <c r="H19" i="1"/>
  <c r="H49" i="1"/>
  <c r="K6" i="2" l="1"/>
  <c r="H57" i="1"/>
  <c r="G57" i="1"/>
  <c r="G62" i="1" l="1"/>
</calcChain>
</file>

<file path=xl/sharedStrings.xml><?xml version="1.0" encoding="utf-8"?>
<sst xmlns="http://schemas.openxmlformats.org/spreadsheetml/2006/main" count="283" uniqueCount="153">
  <si>
    <t>CANT.</t>
  </si>
  <si>
    <t>SUBTOTAL</t>
  </si>
  <si>
    <t>Peso Kg.</t>
  </si>
  <si>
    <t>TOTAL</t>
  </si>
  <si>
    <t>Factura n°</t>
  </si>
  <si>
    <t>Dirección</t>
  </si>
  <si>
    <t>CUIT</t>
  </si>
  <si>
    <t>FORMA de pago</t>
  </si>
  <si>
    <t>Persona de Contacto</t>
  </si>
  <si>
    <t>CP:</t>
  </si>
  <si>
    <t>Mail</t>
  </si>
  <si>
    <t>Observaciones</t>
  </si>
  <si>
    <t>PRODUCTO</t>
  </si>
  <si>
    <t>PRECIO u.</t>
  </si>
  <si>
    <t>Razón social</t>
  </si>
  <si>
    <t>Condicion IVA</t>
  </si>
  <si>
    <t>Domicilio y Localidad</t>
  </si>
  <si>
    <t>Localidad  y Provincia</t>
  </si>
  <si>
    <t>Teléfono / Celular</t>
  </si>
  <si>
    <t>ORDEN DE PEDIDO</t>
  </si>
  <si>
    <t>JABONERA</t>
  </si>
  <si>
    <t>COCINA</t>
  </si>
  <si>
    <t>ESCRITORIO</t>
  </si>
  <si>
    <t>SEÑA</t>
  </si>
  <si>
    <r>
      <t xml:space="preserve">PARA DEPÓSITOS O TRANSFERENCIAS, </t>
    </r>
    <r>
      <rPr>
        <sz val="16"/>
        <rFont val="Calibri"/>
        <family val="2"/>
        <scheme val="minor"/>
      </rPr>
      <t>por favor  consultanos los datos de la cuenta</t>
    </r>
  </si>
  <si>
    <t>Localidad y Prov.</t>
  </si>
  <si>
    <t>Nro de envio</t>
  </si>
  <si>
    <t>HORNITOS</t>
  </si>
  <si>
    <t>MACETAS</t>
  </si>
  <si>
    <t>www.mudoobjetos.com.ar</t>
  </si>
  <si>
    <t>expresate@mudoobjetos.com.ar</t>
  </si>
  <si>
    <t>COMPRA MIN. INICIAL</t>
  </si>
  <si>
    <t>REPOSICIONES</t>
  </si>
  <si>
    <t>Horario:</t>
  </si>
  <si>
    <t>Opción de envio</t>
  </si>
  <si>
    <t>DATOS DEL LOCAL</t>
  </si>
  <si>
    <t>DATOS DE ENVIO</t>
  </si>
  <si>
    <t>cant piezas</t>
  </si>
  <si>
    <t>FECHA</t>
  </si>
  <si>
    <t>nº</t>
  </si>
  <si>
    <t>no</t>
  </si>
  <si>
    <t>MACETAS ANIMALES</t>
  </si>
  <si>
    <t>CASITA</t>
  </si>
  <si>
    <t>JUAN SOLO</t>
  </si>
  <si>
    <t>JUAN XL</t>
  </si>
  <si>
    <t>GUERREROS</t>
  </si>
  <si>
    <t>MOUSEPAD</t>
  </si>
  <si>
    <t>CUADERNOS</t>
  </si>
  <si>
    <t>Cont CEPILLOS</t>
  </si>
  <si>
    <t>Porta ROLLO</t>
  </si>
  <si>
    <t>TAZÓN</t>
  </si>
  <si>
    <t>MATE GUERRERO</t>
  </si>
  <si>
    <t>IMAN NOTITA</t>
  </si>
  <si>
    <t>GOTA</t>
  </si>
  <si>
    <t>PV HOJA</t>
  </si>
  <si>
    <t>CUADRITOS</t>
  </si>
  <si>
    <t>PERCHITAS</t>
  </si>
  <si>
    <t>PINCHO</t>
  </si>
  <si>
    <t>HORNITO GUE</t>
  </si>
  <si>
    <t>HORNITO CASITA</t>
  </si>
  <si>
    <t>ZUNCHOS</t>
  </si>
  <si>
    <t>PV SED</t>
  </si>
  <si>
    <t>ADMIN. Contable</t>
  </si>
  <si>
    <t>ENVIOS</t>
  </si>
  <si>
    <t>PEDIDO</t>
  </si>
  <si>
    <t>COMPRADOR</t>
  </si>
  <si>
    <t>mail</t>
  </si>
  <si>
    <t>TIPO</t>
  </si>
  <si>
    <t>BA</t>
  </si>
  <si>
    <t>CO</t>
  </si>
  <si>
    <t>PA</t>
  </si>
  <si>
    <t>$</t>
  </si>
  <si>
    <t>SubT</t>
  </si>
  <si>
    <t>cant</t>
  </si>
  <si>
    <t>PE</t>
  </si>
  <si>
    <t>RA</t>
  </si>
  <si>
    <t>MA</t>
  </si>
  <si>
    <t>JU</t>
  </si>
  <si>
    <t>B</t>
  </si>
  <si>
    <t xml:space="preserve">$ </t>
  </si>
  <si>
    <t>DESC</t>
  </si>
  <si>
    <t>A PAGAR</t>
  </si>
  <si>
    <t>PAGO</t>
  </si>
  <si>
    <t>FACTURA</t>
  </si>
  <si>
    <t>ENTREGA</t>
  </si>
  <si>
    <t># Admision OCA - nro GUIA</t>
  </si>
  <si>
    <t>ESTADO DEL PEDIDO</t>
  </si>
  <si>
    <t>ep</t>
  </si>
  <si>
    <t>completar↓</t>
  </si>
  <si>
    <t>completar                                                 ↓</t>
  </si>
  <si>
    <r>
      <t xml:space="preserve">Por favor completar la FICHA DE CLIENTE en los casilleros blancos con los </t>
    </r>
    <r>
      <rPr>
        <b/>
        <sz val="18"/>
        <color theme="1" tint="0.249977111117893"/>
        <rFont val="Calibri"/>
        <family val="2"/>
        <scheme val="minor"/>
      </rPr>
      <t xml:space="preserve">DATOS DE CONTACTO, DE ENVIO </t>
    </r>
    <r>
      <rPr>
        <sz val="18"/>
        <color theme="1" tint="0.249977111117893"/>
        <rFont val="Calibri"/>
        <family val="2"/>
        <scheme val="minor"/>
      </rPr>
      <t xml:space="preserve">y de </t>
    </r>
    <r>
      <rPr>
        <b/>
        <sz val="18"/>
        <color theme="1" tint="0.249977111117893"/>
        <rFont val="Calibri"/>
        <family val="2"/>
        <scheme val="minor"/>
      </rPr>
      <t>FACTURACION.</t>
    </r>
  </si>
  <si>
    <t>-</t>
  </si>
  <si>
    <t>ZEN Mediana</t>
  </si>
  <si>
    <t>MATES ANIMALITOS</t>
  </si>
  <si>
    <t>JUAN ZEN</t>
  </si>
  <si>
    <t>MATE ANIMALITOS</t>
  </si>
  <si>
    <t>HORNITO ELEFANTE</t>
  </si>
  <si>
    <t>LAMPARA GUERRERO</t>
  </si>
  <si>
    <t>SIN STOCK</t>
  </si>
  <si>
    <t>BAÑO</t>
  </si>
  <si>
    <t>PPAVA HOJA</t>
  </si>
  <si>
    <t>pajarito</t>
  </si>
  <si>
    <t>oso</t>
  </si>
  <si>
    <t>erizo</t>
  </si>
  <si>
    <t>DATOS PARA FACTURA</t>
  </si>
  <si>
    <t>MACETAS PALABRAS</t>
  </si>
  <si>
    <t>MACETA ESTRELLA</t>
  </si>
  <si>
    <t xml:space="preserve">AMOR </t>
  </si>
  <si>
    <t>PAZ</t>
  </si>
  <si>
    <t>IMÁN NOTITA</t>
  </si>
  <si>
    <t>POSAVASOS HOJA</t>
  </si>
  <si>
    <t>PERCHITAS TRIANGULO</t>
  </si>
  <si>
    <r>
      <rPr>
        <b/>
        <sz val="13"/>
        <rFont val="Calibri"/>
        <family val="2"/>
        <scheme val="minor"/>
      </rPr>
      <t xml:space="preserve">BALLENA </t>
    </r>
    <r>
      <rPr>
        <sz val="13"/>
        <rFont val="Calibri"/>
        <family val="2"/>
        <scheme val="minor"/>
      </rPr>
      <t>- agua</t>
    </r>
  </si>
  <si>
    <r>
      <rPr>
        <b/>
        <sz val="13"/>
        <rFont val="Calibri"/>
        <family val="2"/>
        <scheme val="minor"/>
      </rPr>
      <t xml:space="preserve">CONEJO </t>
    </r>
    <r>
      <rPr>
        <sz val="13"/>
        <rFont val="Calibri"/>
        <family val="2"/>
        <scheme val="minor"/>
      </rPr>
      <t>- tierra</t>
    </r>
  </si>
  <si>
    <r>
      <rPr>
        <b/>
        <sz val="13"/>
        <rFont val="Calibri"/>
        <family val="2"/>
        <scheme val="minor"/>
      </rPr>
      <t>PALOMA</t>
    </r>
    <r>
      <rPr>
        <sz val="13"/>
        <rFont val="Calibri"/>
        <family val="2"/>
        <scheme val="minor"/>
      </rPr>
      <t xml:space="preserve"> - aire</t>
    </r>
  </si>
  <si>
    <t>AMOR</t>
  </si>
  <si>
    <t>ESTRELLA</t>
  </si>
  <si>
    <t>DECORACION</t>
  </si>
  <si>
    <t>ESENCIAS PURAS 15ml</t>
  </si>
  <si>
    <t>ESENCIAS</t>
  </si>
  <si>
    <t>Compra Minima Inicial</t>
  </si>
  <si>
    <t>Chica</t>
  </si>
  <si>
    <t>MACETA GUERRERO BUDA</t>
  </si>
  <si>
    <t>JABONERA CONEJO</t>
  </si>
  <si>
    <t>CONT. de CEPILLOS CONEJO</t>
  </si>
  <si>
    <t>PORTA ROLLO CONEJO</t>
  </si>
  <si>
    <r>
      <t>TAZAS TEXTURAS</t>
    </r>
    <r>
      <rPr>
        <sz val="13"/>
        <rFont val="Calibri"/>
        <family val="2"/>
        <scheme val="minor"/>
      </rPr>
      <t xml:space="preserve"> - Pintadas a mano</t>
    </r>
  </si>
  <si>
    <r>
      <t xml:space="preserve">EL TAZÓN </t>
    </r>
    <r>
      <rPr>
        <sz val="13"/>
        <rFont val="Calibri"/>
        <family val="2"/>
        <scheme val="minor"/>
      </rPr>
      <t>- Defensor de momentos</t>
    </r>
  </si>
  <si>
    <r>
      <t>EL MATE</t>
    </r>
    <r>
      <rPr>
        <sz val="13"/>
        <rFont val="Calibri"/>
        <family val="2"/>
        <scheme val="minor"/>
      </rPr>
      <t xml:space="preserve"> - Dedefensor de  momentos</t>
    </r>
  </si>
  <si>
    <t>MATE PAJARITO</t>
  </si>
  <si>
    <t>MATE OSO</t>
  </si>
  <si>
    <t>MATE ERIZO</t>
  </si>
  <si>
    <t xml:space="preserve"> HORNITO BUDA ZEN</t>
  </si>
  <si>
    <r>
      <rPr>
        <b/>
        <sz val="13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unid. entre los 3 modelos</t>
    </r>
  </si>
  <si>
    <t>LINEA INFUSIONES</t>
  </si>
  <si>
    <t>GRANDE XL</t>
  </si>
  <si>
    <t>TAZA HOJAS con tapa</t>
  </si>
  <si>
    <t>TAZA AGUA con tapa</t>
  </si>
  <si>
    <t>POSA FUENTES HOJA</t>
  </si>
  <si>
    <t>LAMPARA BUDA + FOCO LED</t>
  </si>
  <si>
    <t>tazas textura</t>
  </si>
  <si>
    <t>TAZS INFUSIONES</t>
  </si>
  <si>
    <t xml:space="preserve">MATE HOJAS </t>
  </si>
  <si>
    <t xml:space="preserve">MATE AGUA </t>
  </si>
  <si>
    <t>MATES INFUSIONES</t>
  </si>
  <si>
    <t>NOMBRE DEL LOCAL</t>
  </si>
  <si>
    <t>TOTAL A ABONAR</t>
  </si>
  <si>
    <t>seña</t>
  </si>
  <si>
    <t>Se envía colores disponibles, de lo contrario especificar AQUÍ.</t>
  </si>
  <si>
    <t xml:space="preserve">Se envía colores disponibles, de lo contrario especificar AQUÍ.
</t>
  </si>
  <si>
    <t>sin opcion de color</t>
  </si>
  <si>
    <r>
      <t xml:space="preserve">Se envía colores disponibles, de lo contrario especificar AQUÍ. </t>
    </r>
    <r>
      <rPr>
        <b/>
        <sz val="10"/>
        <color theme="1" tint="0.249977111117893"/>
        <rFont val="Calibri"/>
        <family val="2"/>
        <scheme val="minor"/>
      </rPr>
      <t>ATENCIÓN: ESTE PRODUCTO YA NO INCLUYE PACKAGING</t>
    </r>
  </si>
  <si>
    <r>
      <rPr>
        <b/>
        <sz val="19"/>
        <color theme="1" tint="0.249977111117893"/>
        <rFont val="Calibri"/>
        <family val="2"/>
        <scheme val="minor"/>
      </rPr>
      <t>ATENCIÓN:</t>
    </r>
    <r>
      <rPr>
        <sz val="19"/>
        <color theme="1" tint="0.249977111117893"/>
        <rFont val="Calibri"/>
        <family val="2"/>
        <scheme val="minor"/>
      </rPr>
      <t xml:space="preserve"> COMPLETAR LOS CASILLEROS CELESTES</t>
    </r>
    <r>
      <rPr>
        <b/>
        <sz val="19"/>
        <color theme="1" tint="0.249977111117893"/>
        <rFont val="Calibri"/>
        <family val="2"/>
        <scheme val="minor"/>
      </rPr>
      <t xml:space="preserve"> </t>
    </r>
    <r>
      <rPr>
        <sz val="19"/>
        <color theme="1" tint="0.249977111117893"/>
        <rFont val="Calibri"/>
        <family val="2"/>
        <scheme val="minor"/>
      </rPr>
      <t>con cantidades solicitadas y especificaciones de color. Se deben RESPETAR las CANTIDADES mínimas por producto cuando es la primera vez que se lo compra.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</si>
</sst>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&quot;$&quot;\ #,##0.00"/>
    <numFmt numFmtId="166" formatCode="&quot;$&quot;\ #,##0.0"/>
    <numFmt numFmtId="167" formatCode="&quot;$&quot;\ #,##0"/>
    <numFmt numFmtId="168" formatCode="0.0"/>
    <numFmt numFmtId="169" formatCode="_-[$$-2C0A]* #,##0.00_-;\-[$$-2C0A]* #,##0.00_-;_-[$$-2C0A]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Open Sans"/>
      <family val="2"/>
    </font>
    <font>
      <sz val="12"/>
      <color theme="1"/>
      <name val="Open Sans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9"/>
      <color theme="1" tint="0.249977111117893"/>
      <name val="Calibri"/>
      <family val="2"/>
      <scheme val="minor"/>
    </font>
    <font>
      <b/>
      <sz val="19"/>
      <color theme="1" tint="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FA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9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horizontal="left"/>
    </xf>
    <xf numFmtId="0" fontId="0" fillId="2" borderId="0" xfId="0" applyFill="1" applyAlignment="1">
      <alignment horizontal="left"/>
    </xf>
    <xf numFmtId="0" fontId="0" fillId="0" borderId="0" xfId="0" applyProtection="1"/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</xf>
    <xf numFmtId="0" fontId="6" fillId="2" borderId="0" xfId="0" applyFont="1" applyFill="1" applyProtection="1"/>
    <xf numFmtId="0" fontId="0" fillId="2" borderId="0" xfId="0" applyFill="1" applyAlignment="1">
      <alignment horizontal="center" vertical="center"/>
    </xf>
    <xf numFmtId="0" fontId="20" fillId="2" borderId="0" xfId="0" applyFont="1" applyFill="1" applyProtection="1"/>
    <xf numFmtId="0" fontId="21" fillId="2" borderId="0" xfId="0" applyFont="1" applyFill="1" applyAlignment="1" applyProtection="1"/>
    <xf numFmtId="0" fontId="14" fillId="4" borderId="23" xfId="0" applyFont="1" applyFill="1" applyBorder="1" applyAlignment="1" applyProtection="1">
      <alignment vertical="center" wrapText="1"/>
    </xf>
    <xf numFmtId="167" fontId="13" fillId="4" borderId="32" xfId="1" applyNumberFormat="1" applyFont="1" applyFill="1" applyBorder="1" applyAlignment="1" applyProtection="1">
      <alignment vertical="center"/>
    </xf>
    <xf numFmtId="0" fontId="0" fillId="2" borderId="0" xfId="0" applyFill="1" applyAlignment="1">
      <alignment horizontal="center"/>
    </xf>
    <xf numFmtId="0" fontId="22" fillId="2" borderId="0" xfId="0" applyFont="1" applyFill="1" applyAlignment="1">
      <alignment horizontal="center"/>
    </xf>
    <xf numFmtId="166" fontId="23" fillId="2" borderId="8" xfId="0" applyNumberFormat="1" applyFont="1" applyFill="1" applyBorder="1" applyAlignment="1" applyProtection="1">
      <alignment horizontal="center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 wrapText="1"/>
    </xf>
    <xf numFmtId="16" fontId="8" fillId="0" borderId="14" xfId="0" applyNumberFormat="1" applyFont="1" applyFill="1" applyBorder="1" applyAlignment="1" applyProtection="1">
      <alignment horizontal="left" vertical="center" wrapText="1"/>
    </xf>
    <xf numFmtId="14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</xf>
    <xf numFmtId="0" fontId="19" fillId="5" borderId="6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vertical="center" wrapText="1"/>
    </xf>
    <xf numFmtId="0" fontId="27" fillId="5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/>
    <xf numFmtId="0" fontId="35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36" fillId="0" borderId="0" xfId="0" applyFont="1"/>
    <xf numFmtId="167" fontId="10" fillId="0" borderId="1" xfId="0" applyNumberFormat="1" applyFont="1" applyFill="1" applyBorder="1" applyAlignment="1" applyProtection="1">
      <alignment horizontal="center" vertical="center" wrapText="1"/>
    </xf>
    <xf numFmtId="167" fontId="10" fillId="0" borderId="0" xfId="0" applyNumberFormat="1" applyFont="1" applyFill="1" applyBorder="1" applyAlignment="1" applyProtection="1">
      <alignment horizontal="center" vertical="center" wrapText="1"/>
    </xf>
    <xf numFmtId="167" fontId="13" fillId="2" borderId="19" xfId="0" applyNumberFormat="1" applyFont="1" applyFill="1" applyBorder="1" applyAlignment="1" applyProtection="1">
      <alignment horizontal="center" vertical="center" wrapText="1"/>
    </xf>
    <xf numFmtId="167" fontId="10" fillId="0" borderId="54" xfId="0" applyNumberFormat="1" applyFont="1" applyFill="1" applyBorder="1" applyAlignment="1" applyProtection="1">
      <alignment horizontal="center" vertical="center" wrapText="1"/>
    </xf>
    <xf numFmtId="167" fontId="10" fillId="0" borderId="10" xfId="0" applyNumberFormat="1" applyFont="1" applyFill="1" applyBorder="1" applyAlignment="1" applyProtection="1">
      <alignment horizontal="center" vertical="center" wrapText="1"/>
    </xf>
    <xf numFmtId="167" fontId="13" fillId="0" borderId="49" xfId="0" applyNumberFormat="1" applyFont="1" applyFill="1" applyBorder="1" applyAlignment="1" applyProtection="1">
      <alignment horizontal="center" vertical="center" wrapText="1"/>
    </xf>
    <xf numFmtId="167" fontId="13" fillId="0" borderId="54" xfId="0" applyNumberFormat="1" applyFont="1" applyFill="1" applyBorder="1" applyAlignment="1" applyProtection="1">
      <alignment horizontal="center" vertical="center" wrapText="1"/>
    </xf>
    <xf numFmtId="167" fontId="13" fillId="2" borderId="1" xfId="0" applyNumberFormat="1" applyFont="1" applyFill="1" applyBorder="1" applyAlignment="1" applyProtection="1">
      <alignment horizontal="center" vertical="center" wrapText="1"/>
    </xf>
    <xf numFmtId="167" fontId="13" fillId="2" borderId="5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7" fontId="10" fillId="2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14" fontId="29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165" fontId="29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center"/>
    </xf>
    <xf numFmtId="167" fontId="10" fillId="0" borderId="19" xfId="0" applyNumberFormat="1" applyFont="1" applyFill="1" applyBorder="1" applyAlignment="1" applyProtection="1">
      <alignment horizontal="center" vertical="center" wrapText="1"/>
    </xf>
    <xf numFmtId="167" fontId="10" fillId="0" borderId="49" xfId="0" applyNumberFormat="1" applyFont="1" applyFill="1" applyBorder="1" applyAlignment="1" applyProtection="1">
      <alignment horizontal="center" vertical="center" wrapText="1"/>
    </xf>
    <xf numFmtId="0" fontId="3" fillId="0" borderId="60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61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/>
    </xf>
    <xf numFmtId="0" fontId="14" fillId="2" borderId="23" xfId="0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left" vertical="center"/>
    </xf>
    <xf numFmtId="0" fontId="44" fillId="5" borderId="27" xfId="0" applyFont="1" applyFill="1" applyBorder="1" applyAlignment="1" applyProtection="1">
      <alignment horizontal="left" vertical="center" wrapText="1"/>
    </xf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/>
    <xf numFmtId="0" fontId="33" fillId="2" borderId="0" xfId="0" applyFont="1" applyFill="1" applyBorder="1" applyAlignment="1" applyProtection="1">
      <alignment horizontal="center" vertical="center" wrapText="1"/>
    </xf>
    <xf numFmtId="169" fontId="45" fillId="5" borderId="42" xfId="1" applyNumberFormat="1" applyFont="1" applyFill="1" applyBorder="1" applyAlignment="1" applyProtection="1">
      <alignment horizontal="center" vertical="center" wrapText="1"/>
    </xf>
    <xf numFmtId="169" fontId="45" fillId="5" borderId="44" xfId="1" applyNumberFormat="1" applyFont="1" applyFill="1" applyBorder="1" applyAlignment="1" applyProtection="1">
      <alignment horizontal="center" vertical="center" wrapText="1"/>
    </xf>
    <xf numFmtId="169" fontId="45" fillId="5" borderId="53" xfId="1" applyNumberFormat="1" applyFont="1" applyFill="1" applyBorder="1" applyAlignment="1" applyProtection="1">
      <alignment horizontal="center" vertical="center" wrapText="1"/>
    </xf>
    <xf numFmtId="169" fontId="45" fillId="5" borderId="11" xfId="1" applyNumberFormat="1" applyFont="1" applyFill="1" applyBorder="1" applyAlignment="1" applyProtection="1">
      <alignment horizontal="center" vertical="center" wrapText="1"/>
    </xf>
    <xf numFmtId="169" fontId="45" fillId="5" borderId="59" xfId="1" applyNumberFormat="1" applyFont="1" applyFill="1" applyBorder="1" applyAlignment="1" applyProtection="1">
      <alignment horizontal="center" vertical="center" wrapText="1"/>
    </xf>
    <xf numFmtId="169" fontId="45" fillId="5" borderId="52" xfId="1" applyNumberFormat="1" applyFont="1" applyFill="1" applyBorder="1" applyAlignment="1" applyProtection="1">
      <alignment horizontal="center" vertical="center" wrapText="1"/>
    </xf>
    <xf numFmtId="169" fontId="45" fillId="5" borderId="58" xfId="1" applyNumberFormat="1" applyFont="1" applyFill="1" applyBorder="1" applyAlignment="1" applyProtection="1">
      <alignment horizontal="center" vertical="center" wrapText="1"/>
    </xf>
    <xf numFmtId="169" fontId="45" fillId="5" borderId="46" xfId="1" applyNumberFormat="1" applyFont="1" applyFill="1" applyBorder="1" applyAlignment="1" applyProtection="1">
      <alignment horizontal="center" vertical="center" wrapText="1"/>
    </xf>
    <xf numFmtId="0" fontId="44" fillId="5" borderId="30" xfId="0" applyFont="1" applyFill="1" applyBorder="1" applyAlignment="1" applyProtection="1">
      <alignment horizontal="left" vertical="center" wrapText="1"/>
    </xf>
    <xf numFmtId="0" fontId="44" fillId="5" borderId="47" xfId="0" applyFont="1" applyFill="1" applyBorder="1" applyAlignment="1" applyProtection="1">
      <alignment horizontal="left" vertical="center" wrapText="1"/>
    </xf>
    <xf numFmtId="0" fontId="48" fillId="5" borderId="30" xfId="0" applyFont="1" applyFill="1" applyBorder="1" applyAlignment="1" applyProtection="1">
      <alignment horizontal="left" vertical="center"/>
    </xf>
    <xf numFmtId="0" fontId="48" fillId="5" borderId="50" xfId="0" applyFont="1" applyFill="1" applyBorder="1" applyAlignment="1" applyProtection="1">
      <alignment horizontal="left" vertical="center"/>
    </xf>
    <xf numFmtId="0" fontId="48" fillId="5" borderId="32" xfId="0" applyFont="1" applyFill="1" applyBorder="1" applyAlignment="1" applyProtection="1">
      <alignment vertical="center" wrapText="1"/>
    </xf>
    <xf numFmtId="0" fontId="44" fillId="5" borderId="43" xfId="0" applyFont="1" applyFill="1" applyBorder="1" applyAlignment="1" applyProtection="1">
      <alignment horizontal="left" vertical="center"/>
    </xf>
    <xf numFmtId="0" fontId="44" fillId="5" borderId="50" xfId="0" applyFont="1" applyFill="1" applyBorder="1" applyAlignment="1" applyProtection="1">
      <alignment horizontal="left" vertical="center"/>
    </xf>
    <xf numFmtId="0" fontId="44" fillId="5" borderId="32" xfId="0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169" fontId="45" fillId="5" borderId="42" xfId="1" applyNumberFormat="1" applyFont="1" applyFill="1" applyBorder="1" applyAlignment="1" applyProtection="1">
      <alignment horizontal="center" vertical="center" wrapText="1"/>
    </xf>
    <xf numFmtId="0" fontId="3" fillId="0" borderId="61" xfId="0" applyNumberFormat="1" applyFont="1" applyFill="1" applyBorder="1" applyAlignment="1" applyProtection="1">
      <alignment horizontal="center" vertical="center"/>
    </xf>
    <xf numFmtId="169" fontId="45" fillId="5" borderId="44" xfId="1" applyNumberFormat="1" applyFont="1" applyFill="1" applyBorder="1" applyAlignment="1" applyProtection="1">
      <alignment horizontal="center" vertical="center" wrapText="1"/>
    </xf>
    <xf numFmtId="167" fontId="13" fillId="0" borderId="0" xfId="0" applyNumberFormat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29" fillId="0" borderId="0" xfId="0" applyFont="1"/>
    <xf numFmtId="0" fontId="48" fillId="5" borderId="14" xfId="0" applyFont="1" applyFill="1" applyBorder="1" applyAlignment="1" applyProtection="1">
      <alignment horizontal="center" vertical="center" wrapText="1"/>
    </xf>
    <xf numFmtId="0" fontId="48" fillId="5" borderId="17" xfId="0" applyFont="1" applyFill="1" applyBorder="1" applyAlignment="1" applyProtection="1">
      <alignment horizontal="center" vertical="center" wrapText="1"/>
    </xf>
    <xf numFmtId="0" fontId="48" fillId="5" borderId="16" xfId="0" applyFont="1" applyFill="1" applyBorder="1" applyAlignment="1" applyProtection="1">
      <alignment horizontal="center" vertical="center" wrapText="1"/>
    </xf>
    <xf numFmtId="169" fontId="45" fillId="5" borderId="42" xfId="1" applyNumberFormat="1" applyFont="1" applyFill="1" applyBorder="1" applyAlignment="1" applyProtection="1">
      <alignment horizontal="center" vertical="center" wrapText="1"/>
    </xf>
    <xf numFmtId="0" fontId="44" fillId="5" borderId="1" xfId="0" applyFont="1" applyFill="1" applyBorder="1" applyAlignment="1" applyProtection="1">
      <alignment horizontal="left" vertical="center" wrapText="1"/>
    </xf>
    <xf numFmtId="0" fontId="44" fillId="5" borderId="10" xfId="0" applyFont="1" applyFill="1" applyBorder="1" applyAlignment="1" applyProtection="1">
      <alignment horizontal="left" vertical="center" wrapText="1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 wrapText="1"/>
    </xf>
    <xf numFmtId="0" fontId="48" fillId="5" borderId="55" xfId="0" applyFont="1" applyFill="1" applyBorder="1" applyAlignment="1" applyProtection="1">
      <alignment horizontal="center" vertical="center"/>
    </xf>
    <xf numFmtId="0" fontId="44" fillId="5" borderId="19" xfId="0" applyFont="1" applyFill="1" applyBorder="1" applyAlignment="1" applyProtection="1">
      <alignment vertical="center" wrapText="1"/>
    </xf>
    <xf numFmtId="0" fontId="48" fillId="5" borderId="36" xfId="0" applyFont="1" applyFill="1" applyBorder="1" applyAlignment="1" applyProtection="1">
      <alignment horizontal="center" vertical="center" wrapText="1"/>
    </xf>
    <xf numFmtId="0" fontId="48" fillId="5" borderId="29" xfId="0" applyFont="1" applyFill="1" applyBorder="1" applyAlignment="1" applyProtection="1">
      <alignment horizontal="center" vertical="center" wrapText="1"/>
    </xf>
    <xf numFmtId="0" fontId="48" fillId="5" borderId="56" xfId="0" applyFont="1" applyFill="1" applyBorder="1" applyAlignment="1" applyProtection="1">
      <alignment horizontal="center" vertical="center" wrapText="1"/>
    </xf>
    <xf numFmtId="0" fontId="48" fillId="5" borderId="37" xfId="0" applyFont="1" applyFill="1" applyBorder="1" applyAlignment="1" applyProtection="1">
      <alignment horizontal="center" vertical="center" wrapText="1"/>
    </xf>
    <xf numFmtId="0" fontId="48" fillId="5" borderId="36" xfId="0" applyFont="1" applyFill="1" applyBorder="1" applyAlignment="1" applyProtection="1">
      <alignment horizontal="center" vertical="center"/>
    </xf>
    <xf numFmtId="0" fontId="48" fillId="5" borderId="17" xfId="0" applyFont="1" applyFill="1" applyBorder="1" applyAlignment="1" applyProtection="1">
      <alignment horizontal="center" vertical="center"/>
    </xf>
    <xf numFmtId="0" fontId="48" fillId="5" borderId="37" xfId="0" applyFont="1" applyFill="1" applyBorder="1" applyAlignment="1" applyProtection="1">
      <alignment horizontal="center" vertical="center"/>
    </xf>
    <xf numFmtId="0" fontId="48" fillId="5" borderId="14" xfId="0" applyFont="1" applyFill="1" applyBorder="1" applyAlignment="1" applyProtection="1">
      <alignment horizontal="center" vertical="center"/>
    </xf>
    <xf numFmtId="0" fontId="48" fillId="5" borderId="29" xfId="0" applyFont="1" applyFill="1" applyBorder="1" applyAlignment="1" applyProtection="1">
      <alignment horizontal="center" vertical="center"/>
    </xf>
    <xf numFmtId="167" fontId="13" fillId="0" borderId="31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>
      <alignment horizontal="center"/>
    </xf>
    <xf numFmtId="0" fontId="48" fillId="5" borderId="14" xfId="0" applyFont="1" applyFill="1" applyBorder="1" applyAlignment="1" applyProtection="1">
      <alignment horizontal="center" vertical="center" wrapText="1"/>
    </xf>
    <xf numFmtId="0" fontId="48" fillId="5" borderId="17" xfId="0" applyFont="1" applyFill="1" applyBorder="1" applyAlignment="1" applyProtection="1">
      <alignment horizontal="center" vertical="center" wrapText="1"/>
    </xf>
    <xf numFmtId="0" fontId="44" fillId="5" borderId="55" xfId="0" applyFont="1" applyFill="1" applyBorder="1" applyAlignment="1" applyProtection="1">
      <alignment horizontal="left" vertical="center" wrapText="1"/>
    </xf>
    <xf numFmtId="0" fontId="44" fillId="5" borderId="16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" fillId="0" borderId="65" xfId="0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right" vertical="center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18" fillId="5" borderId="14" xfId="0" applyFont="1" applyFill="1" applyBorder="1" applyAlignment="1" applyProtection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</xf>
    <xf numFmtId="0" fontId="18" fillId="5" borderId="16" xfId="0" applyFont="1" applyFill="1" applyBorder="1" applyAlignment="1" applyProtection="1">
      <alignment horizontal="center" vertical="center" wrapText="1"/>
    </xf>
    <xf numFmtId="0" fontId="48" fillId="5" borderId="4" xfId="0" applyFont="1" applyFill="1" applyBorder="1" applyAlignment="1" applyProtection="1">
      <alignment horizontal="left" vertical="center" wrapText="1"/>
    </xf>
    <xf numFmtId="0" fontId="48" fillId="5" borderId="13" xfId="0" applyFont="1" applyFill="1" applyBorder="1" applyAlignment="1" applyProtection="1">
      <alignment horizontal="left" vertical="center" wrapText="1"/>
    </xf>
    <xf numFmtId="0" fontId="48" fillId="5" borderId="24" xfId="0" applyFont="1" applyFill="1" applyBorder="1" applyAlignment="1" applyProtection="1">
      <alignment horizontal="left" vertical="center" wrapText="1"/>
    </xf>
    <xf numFmtId="0" fontId="48" fillId="5" borderId="15" xfId="0" applyFont="1" applyFill="1" applyBorder="1" applyAlignment="1" applyProtection="1">
      <alignment horizontal="left" vertical="center" wrapText="1"/>
    </xf>
    <xf numFmtId="0" fontId="17" fillId="4" borderId="6" xfId="0" applyFont="1" applyFill="1" applyBorder="1" applyAlignment="1" applyProtection="1">
      <alignment horizontal="left" vertical="center" wrapText="1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7" xfId="0" applyFont="1" applyFill="1" applyBorder="1" applyAlignment="1" applyProtection="1">
      <alignment horizontal="left" vertical="center" wrapText="1"/>
    </xf>
    <xf numFmtId="0" fontId="48" fillId="5" borderId="62" xfId="0" applyFont="1" applyFill="1" applyBorder="1" applyAlignment="1" applyProtection="1">
      <alignment horizontal="left" vertical="center" wrapText="1"/>
    </xf>
    <xf numFmtId="0" fontId="48" fillId="5" borderId="63" xfId="0" applyFont="1" applyFill="1" applyBorder="1" applyAlignment="1" applyProtection="1">
      <alignment horizontal="left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44" fillId="5" borderId="24" xfId="0" applyFont="1" applyFill="1" applyBorder="1" applyAlignment="1" applyProtection="1">
      <alignment horizontal="left" vertical="center" wrapText="1"/>
    </xf>
    <xf numFmtId="0" fontId="44" fillId="5" borderId="15" xfId="0" applyFont="1" applyFill="1" applyBorder="1" applyAlignment="1" applyProtection="1">
      <alignment horizontal="left" vertical="center" wrapText="1"/>
    </xf>
    <xf numFmtId="0" fontId="44" fillId="5" borderId="52" xfId="0" applyFont="1" applyFill="1" applyBorder="1" applyAlignment="1" applyProtection="1">
      <alignment horizontal="left" vertical="center" wrapText="1"/>
    </xf>
    <xf numFmtId="0" fontId="44" fillId="5" borderId="22" xfId="0" applyFont="1" applyFill="1" applyBorder="1" applyAlignment="1" applyProtection="1">
      <alignment horizontal="left" vertical="center" wrapText="1"/>
    </xf>
    <xf numFmtId="0" fontId="44" fillId="5" borderId="4" xfId="0" applyFont="1" applyFill="1" applyBorder="1" applyAlignment="1" applyProtection="1">
      <alignment horizontal="left" vertical="center" wrapText="1"/>
    </xf>
    <xf numFmtId="0" fontId="44" fillId="5" borderId="13" xfId="0" applyFont="1" applyFill="1" applyBorder="1" applyAlignment="1" applyProtection="1">
      <alignment horizontal="left" vertical="center" wrapText="1"/>
    </xf>
    <xf numFmtId="0" fontId="48" fillId="5" borderId="17" xfId="0" applyFont="1" applyFill="1" applyBorder="1" applyAlignment="1" applyProtection="1">
      <alignment horizontal="center" vertical="center" wrapText="1"/>
    </xf>
    <xf numFmtId="0" fontId="48" fillId="5" borderId="16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169" fontId="45" fillId="5" borderId="41" xfId="1" applyNumberFormat="1" applyFont="1" applyFill="1" applyBorder="1" applyAlignment="1" applyProtection="1">
      <alignment horizontal="center" vertical="center" wrapText="1"/>
    </xf>
    <xf numFmtId="169" fontId="45" fillId="5" borderId="34" xfId="1" applyNumberFormat="1" applyFont="1" applyFill="1" applyBorder="1" applyAlignment="1" applyProtection="1">
      <alignment horizontal="center" vertical="center" wrapText="1"/>
    </xf>
    <xf numFmtId="169" fontId="45" fillId="5" borderId="46" xfId="1" applyNumberFormat="1" applyFont="1" applyFill="1" applyBorder="1" applyAlignment="1" applyProtection="1">
      <alignment horizontal="center" vertical="center" wrapText="1"/>
    </xf>
    <xf numFmtId="168" fontId="3" fillId="0" borderId="38" xfId="0" applyNumberFormat="1" applyFont="1" applyFill="1" applyBorder="1" applyAlignment="1" applyProtection="1">
      <alignment horizontal="center" vertical="center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0" borderId="48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7" fillId="2" borderId="40" xfId="0" applyFont="1" applyFill="1" applyBorder="1" applyAlignment="1" applyProtection="1">
      <alignment horizontal="left" vertical="center"/>
      <protection locked="0"/>
    </xf>
    <xf numFmtId="0" fontId="7" fillId="2" borderId="32" xfId="0" applyFont="1" applyFill="1" applyBorder="1" applyAlignment="1" applyProtection="1">
      <alignment horizontal="left" vertical="center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</xf>
    <xf numFmtId="167" fontId="10" fillId="0" borderId="10" xfId="0" applyNumberFormat="1" applyFont="1" applyFill="1" applyBorder="1" applyAlignment="1" applyProtection="1">
      <alignment horizontal="center" vertical="center" wrapText="1"/>
    </xf>
    <xf numFmtId="167" fontId="10" fillId="0" borderId="49" xfId="0" applyNumberFormat="1" applyFont="1" applyFill="1" applyBorder="1" applyAlignment="1" applyProtection="1">
      <alignment horizontal="center" vertical="center" wrapText="1"/>
    </xf>
    <xf numFmtId="0" fontId="48" fillId="5" borderId="58" xfId="0" applyFont="1" applyFill="1" applyBorder="1" applyAlignment="1" applyProtection="1">
      <alignment horizontal="left" vertical="center" wrapText="1"/>
    </xf>
    <xf numFmtId="0" fontId="48" fillId="5" borderId="18" xfId="0" applyFont="1" applyFill="1" applyBorder="1" applyAlignment="1" applyProtection="1">
      <alignment horizontal="left" vertical="center" wrapText="1"/>
    </xf>
    <xf numFmtId="0" fontId="48" fillId="5" borderId="59" xfId="0" applyFont="1" applyFill="1" applyBorder="1" applyAlignment="1" applyProtection="1">
      <alignment horizontal="left" vertical="center" wrapText="1"/>
    </xf>
    <xf numFmtId="0" fontId="48" fillId="5" borderId="35" xfId="0" applyFont="1" applyFill="1" applyBorder="1" applyAlignment="1" applyProtection="1">
      <alignment horizontal="left" vertical="center" wrapText="1"/>
    </xf>
    <xf numFmtId="0" fontId="48" fillId="5" borderId="52" xfId="0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 applyProtection="1">
      <alignment horizontal="left" vertical="center" wrapText="1"/>
    </xf>
    <xf numFmtId="167" fontId="13" fillId="2" borderId="15" xfId="0" applyNumberFormat="1" applyFont="1" applyFill="1" applyBorder="1" applyAlignment="1" applyProtection="1">
      <alignment horizontal="center" vertical="center" wrapText="1"/>
    </xf>
    <xf numFmtId="167" fontId="13" fillId="2" borderId="3" xfId="0" applyNumberFormat="1" applyFont="1" applyFill="1" applyBorder="1" applyAlignment="1" applyProtection="1">
      <alignment horizontal="center" vertical="center" wrapText="1"/>
    </xf>
    <xf numFmtId="167" fontId="13" fillId="2" borderId="13" xfId="0" applyNumberFormat="1" applyFont="1" applyFill="1" applyBorder="1" applyAlignment="1" applyProtection="1">
      <alignment horizontal="center" vertical="center" wrapText="1"/>
    </xf>
    <xf numFmtId="167" fontId="15" fillId="4" borderId="39" xfId="1" applyNumberFormat="1" applyFont="1" applyFill="1" applyBorder="1" applyAlignment="1" applyProtection="1">
      <alignment horizontal="right" vertical="center"/>
    </xf>
    <xf numFmtId="167" fontId="15" fillId="4" borderId="43" xfId="1" applyNumberFormat="1" applyFont="1" applyFill="1" applyBorder="1" applyAlignment="1" applyProtection="1">
      <alignment horizontal="right" vertical="center"/>
    </xf>
    <xf numFmtId="0" fontId="13" fillId="2" borderId="6" xfId="0" applyFont="1" applyFill="1" applyBorder="1" applyAlignment="1" applyProtection="1">
      <alignment horizontal="left" vertical="top"/>
    </xf>
    <xf numFmtId="0" fontId="13" fillId="2" borderId="7" xfId="0" applyFont="1" applyFill="1" applyBorder="1" applyAlignment="1" applyProtection="1">
      <alignment horizontal="left" vertical="top"/>
    </xf>
    <xf numFmtId="0" fontId="13" fillId="2" borderId="6" xfId="0" applyFont="1" applyFill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left"/>
    </xf>
    <xf numFmtId="2" fontId="0" fillId="2" borderId="24" xfId="0" applyNumberFormat="1" applyFont="1" applyFill="1" applyBorder="1" applyAlignment="1" applyProtection="1">
      <alignment horizontal="center" vertical="center"/>
    </xf>
    <xf numFmtId="2" fontId="0" fillId="2" borderId="2" xfId="0" applyNumberFormat="1" applyFont="1" applyFill="1" applyBorder="1" applyAlignment="1" applyProtection="1">
      <alignment horizontal="center" vertical="center"/>
    </xf>
    <xf numFmtId="2" fontId="0" fillId="2" borderId="4" xfId="0" applyNumberFormat="1" applyFont="1" applyFill="1" applyBorder="1" applyAlignment="1" applyProtection="1">
      <alignment horizontal="center" vertical="center"/>
    </xf>
    <xf numFmtId="0" fontId="14" fillId="4" borderId="25" xfId="0" applyFont="1" applyFill="1" applyBorder="1" applyAlignment="1" applyProtection="1">
      <alignment horizontal="left" vertical="center" wrapText="1"/>
    </xf>
    <xf numFmtId="0" fontId="14" fillId="4" borderId="11" xfId="0" applyFont="1" applyFill="1" applyBorder="1" applyAlignment="1" applyProtection="1">
      <alignment horizontal="left" vertical="center" wrapText="1"/>
    </xf>
    <xf numFmtId="0" fontId="11" fillId="5" borderId="59" xfId="0" applyFont="1" applyFill="1" applyBorder="1" applyAlignment="1" applyProtection="1">
      <alignment horizontal="left" vertical="center"/>
    </xf>
    <xf numFmtId="0" fontId="11" fillId="5" borderId="41" xfId="0" applyFont="1" applyFill="1" applyBorder="1" applyAlignment="1" applyProtection="1">
      <alignment horizontal="left" vertical="center"/>
    </xf>
    <xf numFmtId="0" fontId="11" fillId="5" borderId="52" xfId="0" applyFont="1" applyFill="1" applyBorder="1" applyAlignment="1" applyProtection="1">
      <alignment horizontal="left" vertical="center"/>
    </xf>
    <xf numFmtId="0" fontId="11" fillId="5" borderId="34" xfId="0" applyFont="1" applyFill="1" applyBorder="1" applyAlignment="1" applyProtection="1">
      <alignment horizontal="left" vertical="center"/>
    </xf>
    <xf numFmtId="0" fontId="11" fillId="5" borderId="58" xfId="0" applyFont="1" applyFill="1" applyBorder="1" applyAlignment="1" applyProtection="1">
      <alignment horizontal="left" vertical="center"/>
    </xf>
    <xf numFmtId="0" fontId="11" fillId="5" borderId="42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19" fillId="5" borderId="9" xfId="0" applyFont="1" applyFill="1" applyBorder="1" applyAlignment="1" applyProtection="1">
      <alignment horizontal="left" vertical="center" wrapText="1"/>
    </xf>
    <xf numFmtId="0" fontId="19" fillId="5" borderId="7" xfId="0" applyFont="1" applyFill="1" applyBorder="1" applyAlignment="1" applyProtection="1">
      <alignment horizontal="left" vertical="center" wrapText="1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7" fillId="5" borderId="14" xfId="0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</xf>
    <xf numFmtId="0" fontId="17" fillId="5" borderId="16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24" fillId="2" borderId="38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35" xfId="0" applyFon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48" fillId="5" borderId="6" xfId="0" applyFont="1" applyFill="1" applyBorder="1" applyAlignment="1" applyProtection="1">
      <alignment horizontal="left" vertical="center" wrapText="1"/>
    </xf>
    <xf numFmtId="0" fontId="48" fillId="5" borderId="7" xfId="0" applyFont="1" applyFill="1" applyBorder="1" applyAlignment="1" applyProtection="1">
      <alignment horizontal="left" vertical="center" wrapText="1"/>
    </xf>
    <xf numFmtId="167" fontId="13" fillId="0" borderId="14" xfId="0" applyNumberFormat="1" applyFont="1" applyFill="1" applyBorder="1" applyAlignment="1" applyProtection="1">
      <alignment horizontal="center" vertical="center" wrapText="1"/>
    </xf>
    <xf numFmtId="167" fontId="13" fillId="0" borderId="16" xfId="0" applyNumberFormat="1" applyFont="1" applyFill="1" applyBorder="1" applyAlignment="1" applyProtection="1">
      <alignment horizontal="center" vertical="center" wrapText="1"/>
    </xf>
    <xf numFmtId="168" fontId="3" fillId="0" borderId="61" xfId="0" applyNumberFormat="1" applyFont="1" applyFill="1" applyBorder="1" applyAlignment="1" applyProtection="1">
      <alignment horizontal="center" vertical="center"/>
    </xf>
    <xf numFmtId="169" fontId="16" fillId="5" borderId="44" xfId="1" applyNumberFormat="1" applyFont="1" applyFill="1" applyBorder="1" applyAlignment="1" applyProtection="1">
      <alignment horizontal="center" vertical="center" wrapText="1"/>
    </xf>
    <xf numFmtId="169" fontId="16" fillId="5" borderId="34" xfId="1" applyNumberFormat="1" applyFont="1" applyFill="1" applyBorder="1" applyAlignment="1" applyProtection="1">
      <alignment horizontal="center" vertical="center" wrapText="1"/>
    </xf>
    <xf numFmtId="169" fontId="16" fillId="5" borderId="46" xfId="1" applyNumberFormat="1" applyFont="1" applyFill="1" applyBorder="1" applyAlignment="1" applyProtection="1">
      <alignment horizontal="center" vertical="center" wrapText="1"/>
    </xf>
    <xf numFmtId="0" fontId="48" fillId="5" borderId="14" xfId="0" applyFont="1" applyFill="1" applyBorder="1" applyAlignment="1" applyProtection="1">
      <alignment horizontal="center" vertical="center" wrapText="1"/>
    </xf>
    <xf numFmtId="169" fontId="45" fillId="5" borderId="24" xfId="1" applyNumberFormat="1" applyFont="1" applyFill="1" applyBorder="1" applyAlignment="1" applyProtection="1">
      <alignment horizontal="center" vertical="center" wrapText="1"/>
    </xf>
    <xf numFmtId="169" fontId="45" fillId="5" borderId="4" xfId="1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168" fontId="35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167" fontId="0" fillId="2" borderId="0" xfId="0" applyNumberFormat="1" applyFill="1" applyProtection="1"/>
    <xf numFmtId="0" fontId="11" fillId="7" borderId="17" xfId="0" applyFont="1" applyFill="1" applyBorder="1" applyAlignment="1" applyProtection="1">
      <alignment horizontal="center" vertical="center"/>
    </xf>
    <xf numFmtId="0" fontId="11" fillId="7" borderId="24" xfId="0" applyFont="1" applyFill="1" applyBorder="1" applyAlignment="1" applyProtection="1">
      <alignment horizontal="center" vertical="center"/>
    </xf>
    <xf numFmtId="0" fontId="11" fillId="7" borderId="15" xfId="0" applyFont="1" applyFill="1" applyBorder="1" applyAlignment="1" applyProtection="1">
      <alignment horizontal="center" vertical="center"/>
    </xf>
    <xf numFmtId="0" fontId="33" fillId="7" borderId="24" xfId="0" applyFont="1" applyFill="1" applyBorder="1" applyAlignment="1" applyProtection="1">
      <alignment horizontal="center" vertical="center" wrapText="1"/>
    </xf>
    <xf numFmtId="0" fontId="33" fillId="7" borderId="31" xfId="0" applyFont="1" applyFill="1" applyBorder="1" applyAlignment="1" applyProtection="1">
      <alignment horizontal="center" vertical="center" wrapText="1"/>
    </xf>
    <xf numFmtId="0" fontId="33" fillId="7" borderId="15" xfId="0" applyFont="1" applyFill="1" applyBorder="1" applyAlignment="1" applyProtection="1">
      <alignment horizontal="center" vertical="center" wrapText="1"/>
    </xf>
    <xf numFmtId="0" fontId="33" fillId="7" borderId="2" xfId="0" applyFont="1" applyFill="1" applyBorder="1" applyAlignment="1" applyProtection="1">
      <alignment horizontal="center" vertical="center" wrapText="1"/>
    </xf>
    <xf numFmtId="0" fontId="33" fillId="7" borderId="0" xfId="0" applyFont="1" applyFill="1" applyBorder="1" applyAlignment="1" applyProtection="1">
      <alignment horizontal="center" vertical="center" wrapText="1"/>
    </xf>
    <xf numFmtId="0" fontId="33" fillId="7" borderId="3" xfId="0" applyFont="1" applyFill="1" applyBorder="1" applyAlignment="1" applyProtection="1">
      <alignment horizontal="center" vertical="center" wrapText="1"/>
    </xf>
    <xf numFmtId="0" fontId="33" fillId="7" borderId="4" xfId="0" applyFont="1" applyFill="1" applyBorder="1" applyAlignment="1" applyProtection="1">
      <alignment horizontal="center" vertical="center" wrapText="1"/>
    </xf>
    <xf numFmtId="0" fontId="33" fillId="7" borderId="5" xfId="0" applyFont="1" applyFill="1" applyBorder="1" applyAlignment="1" applyProtection="1">
      <alignment horizontal="center" vertical="center" wrapText="1"/>
    </xf>
    <xf numFmtId="0" fontId="33" fillId="7" borderId="13" xfId="0" applyFont="1" applyFill="1" applyBorder="1" applyAlignment="1" applyProtection="1">
      <alignment horizontal="center" vertical="center" wrapText="1"/>
    </xf>
    <xf numFmtId="0" fontId="10" fillId="8" borderId="55" xfId="0" applyFont="1" applyFill="1" applyBorder="1" applyAlignment="1" applyProtection="1">
      <alignment horizontal="center" vertical="center"/>
      <protection locked="0"/>
    </xf>
    <xf numFmtId="0" fontId="10" fillId="8" borderId="29" xfId="0" applyFont="1" applyFill="1" applyBorder="1" applyAlignment="1" applyProtection="1">
      <alignment horizontal="center" vertical="center"/>
      <protection locked="0"/>
    </xf>
    <xf numFmtId="0" fontId="10" fillId="8" borderId="56" xfId="0" applyFont="1" applyFill="1" applyBorder="1" applyAlignment="1" applyProtection="1">
      <alignment horizontal="center" vertical="center"/>
      <protection locked="0"/>
    </xf>
    <xf numFmtId="0" fontId="10" fillId="8" borderId="17" xfId="0" applyFont="1" applyFill="1" applyBorder="1" applyAlignment="1" applyProtection="1">
      <alignment horizontal="center" vertical="center"/>
      <protection locked="0"/>
    </xf>
    <xf numFmtId="0" fontId="10" fillId="8" borderId="37" xfId="0" applyFont="1" applyFill="1" applyBorder="1" applyAlignment="1" applyProtection="1">
      <alignment horizontal="center" vertical="center"/>
      <protection locked="0"/>
    </xf>
    <xf numFmtId="0" fontId="47" fillId="8" borderId="25" xfId="0" applyFont="1" applyFill="1" applyBorder="1" applyAlignment="1" applyProtection="1">
      <alignment horizontal="left" vertical="center" wrapText="1"/>
      <protection locked="0"/>
    </xf>
    <xf numFmtId="0" fontId="47" fillId="8" borderId="30" xfId="0" applyFont="1" applyFill="1" applyBorder="1" applyAlignment="1" applyProtection="1">
      <alignment horizontal="left" vertical="center" wrapText="1"/>
      <protection locked="0"/>
    </xf>
    <xf numFmtId="0" fontId="47" fillId="8" borderId="11" xfId="0" applyFont="1" applyFill="1" applyBorder="1" applyAlignment="1" applyProtection="1">
      <alignment horizontal="left" vertical="center" wrapText="1"/>
      <protection locked="0"/>
    </xf>
    <xf numFmtId="0" fontId="47" fillId="8" borderId="27" xfId="0" applyFont="1" applyFill="1" applyBorder="1" applyAlignment="1" applyProtection="1">
      <alignment horizontal="left" vertical="center" wrapText="1"/>
      <protection locked="0"/>
    </xf>
    <xf numFmtId="0" fontId="47" fillId="8" borderId="64" xfId="0" applyFont="1" applyFill="1" applyBorder="1" applyAlignment="1" applyProtection="1">
      <alignment horizontal="left" vertical="center" wrapText="1"/>
      <protection locked="0"/>
    </xf>
    <xf numFmtId="0" fontId="47" fillId="8" borderId="50" xfId="0" applyFont="1" applyFill="1" applyBorder="1" applyAlignment="1" applyProtection="1">
      <alignment horizontal="left" vertical="center" wrapText="1"/>
      <protection locked="0"/>
    </xf>
    <xf numFmtId="0" fontId="47" fillId="8" borderId="28" xfId="0" applyFont="1" applyFill="1" applyBorder="1" applyAlignment="1" applyProtection="1">
      <alignment horizontal="left" vertical="center" wrapText="1"/>
      <protection locked="0"/>
    </xf>
    <xf numFmtId="0" fontId="47" fillId="8" borderId="39" xfId="0" applyFont="1" applyFill="1" applyBorder="1" applyAlignment="1" applyProtection="1">
      <alignment horizontal="left" vertical="center" wrapText="1"/>
      <protection locked="0"/>
    </xf>
    <xf numFmtId="0" fontId="47" fillId="8" borderId="58" xfId="0" applyFont="1" applyFill="1" applyBorder="1" applyAlignment="1" applyProtection="1">
      <alignment horizontal="left" vertical="center" wrapText="1"/>
      <protection locked="0"/>
    </xf>
    <xf numFmtId="0" fontId="47" fillId="8" borderId="18" xfId="0" applyFont="1" applyFill="1" applyBorder="1" applyAlignment="1" applyProtection="1">
      <alignment horizontal="left" vertical="center" wrapText="1"/>
      <protection locked="0"/>
    </xf>
    <xf numFmtId="0" fontId="47" fillId="8" borderId="6" xfId="0" applyFont="1" applyFill="1" applyBorder="1" applyAlignment="1" applyProtection="1">
      <alignment horizontal="left" vertical="center" wrapText="1"/>
      <protection locked="0"/>
    </xf>
    <xf numFmtId="0" fontId="47" fillId="8" borderId="7" xfId="0" applyFont="1" applyFill="1" applyBorder="1" applyAlignment="1" applyProtection="1">
      <alignment horizontal="left" vertical="center" wrapText="1"/>
      <protection locked="0"/>
    </xf>
    <xf numFmtId="0" fontId="10" fillId="8" borderId="36" xfId="0" applyFont="1" applyFill="1" applyBorder="1" applyAlignment="1" applyProtection="1">
      <alignment horizontal="center" vertical="center"/>
      <protection locked="0"/>
    </xf>
    <xf numFmtId="0" fontId="30" fillId="8" borderId="12" xfId="0" applyFont="1" applyFill="1" applyBorder="1" applyAlignment="1" applyProtection="1">
      <alignment horizontal="left" vertical="top" wrapText="1"/>
      <protection locked="0"/>
    </xf>
    <xf numFmtId="0" fontId="30" fillId="8" borderId="43" xfId="0" applyFont="1" applyFill="1" applyBorder="1" applyAlignment="1" applyProtection="1">
      <alignment horizontal="left" vertical="top" wrapText="1"/>
      <protection locked="0"/>
    </xf>
    <xf numFmtId="0" fontId="30" fillId="8" borderId="11" xfId="0" applyFont="1" applyFill="1" applyBorder="1" applyAlignment="1" applyProtection="1">
      <alignment horizontal="left" vertical="top" wrapText="1"/>
      <protection locked="0"/>
    </xf>
    <xf numFmtId="0" fontId="30" fillId="8" borderId="27" xfId="0" applyFont="1" applyFill="1" applyBorder="1" applyAlignment="1" applyProtection="1">
      <alignment horizontal="left" vertical="top" wrapText="1"/>
      <protection locked="0"/>
    </xf>
    <xf numFmtId="0" fontId="30" fillId="8" borderId="57" xfId="0" applyFont="1" applyFill="1" applyBorder="1" applyAlignment="1" applyProtection="1">
      <alignment horizontal="left" vertical="top" wrapText="1"/>
      <protection locked="0"/>
    </xf>
    <xf numFmtId="0" fontId="30" fillId="8" borderId="47" xfId="0" applyFont="1" applyFill="1" applyBorder="1" applyAlignment="1" applyProtection="1">
      <alignment horizontal="left" vertical="top" wrapText="1"/>
      <protection locked="0"/>
    </xf>
    <xf numFmtId="0" fontId="10" fillId="8" borderId="14" xfId="0" applyFont="1" applyFill="1" applyBorder="1" applyAlignment="1" applyProtection="1">
      <alignment horizontal="center" vertical="center"/>
      <protection locked="0"/>
    </xf>
    <xf numFmtId="0" fontId="10" fillId="8" borderId="16" xfId="0" applyFont="1" applyFill="1" applyBorder="1" applyAlignment="1" applyProtection="1">
      <alignment horizontal="center" vertical="center"/>
      <protection locked="0"/>
    </xf>
    <xf numFmtId="0" fontId="10" fillId="8" borderId="59" xfId="0" applyFont="1" applyFill="1" applyBorder="1" applyAlignment="1" applyProtection="1">
      <alignment horizontal="center" vertical="center"/>
      <protection locked="0"/>
    </xf>
    <xf numFmtId="0" fontId="10" fillId="8" borderId="52" xfId="0" applyFont="1" applyFill="1" applyBorder="1" applyAlignment="1" applyProtection="1">
      <alignment horizontal="center" vertical="center"/>
      <protection locked="0"/>
    </xf>
    <xf numFmtId="0" fontId="10" fillId="8" borderId="58" xfId="0" applyFont="1" applyFill="1" applyBorder="1" applyAlignment="1" applyProtection="1">
      <alignment horizontal="center" vertical="center"/>
      <protection locked="0"/>
    </xf>
    <xf numFmtId="0" fontId="47" fillId="8" borderId="6" xfId="0" applyFont="1" applyFill="1" applyBorder="1" applyAlignment="1" applyProtection="1">
      <alignment horizontal="left" vertical="top" wrapText="1"/>
      <protection locked="0"/>
    </xf>
    <xf numFmtId="0" fontId="47" fillId="8" borderId="7" xfId="0" applyFont="1" applyFill="1" applyBorder="1" applyAlignment="1" applyProtection="1">
      <alignment horizontal="left" vertical="top" wrapText="1"/>
      <protection locked="0"/>
    </xf>
    <xf numFmtId="0" fontId="47" fillId="8" borderId="59" xfId="0" applyFont="1" applyFill="1" applyBorder="1" applyAlignment="1" applyProtection="1">
      <alignment horizontal="left" vertical="top" wrapText="1"/>
      <protection locked="0"/>
    </xf>
    <xf numFmtId="0" fontId="47" fillId="8" borderId="35" xfId="0" applyFont="1" applyFill="1" applyBorder="1" applyAlignment="1" applyProtection="1">
      <alignment horizontal="left" vertical="top" wrapText="1"/>
      <protection locked="0"/>
    </xf>
    <xf numFmtId="0" fontId="47" fillId="8" borderId="58" xfId="0" applyFont="1" applyFill="1" applyBorder="1" applyAlignment="1" applyProtection="1">
      <alignment horizontal="left" vertical="top" wrapText="1"/>
      <protection locked="0"/>
    </xf>
    <xf numFmtId="0" fontId="47" fillId="8" borderId="18" xfId="0" applyFont="1" applyFill="1" applyBorder="1" applyAlignment="1" applyProtection="1">
      <alignment horizontal="left" vertical="top" wrapText="1"/>
      <protection locked="0"/>
    </xf>
    <xf numFmtId="0" fontId="47" fillId="8" borderId="12" xfId="0" applyFont="1" applyFill="1" applyBorder="1" applyAlignment="1" applyProtection="1">
      <alignment horizontal="left" vertical="top" wrapText="1"/>
      <protection locked="0"/>
    </xf>
    <xf numFmtId="0" fontId="47" fillId="8" borderId="43" xfId="0" applyFont="1" applyFill="1" applyBorder="1" applyAlignment="1" applyProtection="1">
      <alignment horizontal="left" vertical="top" wrapText="1"/>
      <protection locked="0"/>
    </xf>
    <xf numFmtId="0" fontId="47" fillId="8" borderId="25" xfId="0" applyFont="1" applyFill="1" applyBorder="1" applyAlignment="1" applyProtection="1">
      <alignment horizontal="left" vertical="top" wrapText="1"/>
      <protection locked="0"/>
    </xf>
    <xf numFmtId="0" fontId="47" fillId="8" borderId="30" xfId="0" applyFont="1" applyFill="1" applyBorder="1" applyAlignment="1" applyProtection="1">
      <alignment horizontal="left" vertical="top" wrapText="1"/>
      <protection locked="0"/>
    </xf>
    <xf numFmtId="0" fontId="47" fillId="8" borderId="11" xfId="0" applyFont="1" applyFill="1" applyBorder="1" applyAlignment="1" applyProtection="1">
      <alignment horizontal="left" vertical="top" wrapText="1"/>
      <protection locked="0"/>
    </xf>
    <xf numFmtId="0" fontId="47" fillId="8" borderId="27" xfId="0" applyFont="1" applyFill="1" applyBorder="1" applyAlignment="1" applyProtection="1">
      <alignment horizontal="left" vertical="top" wrapText="1"/>
      <protection locked="0"/>
    </xf>
    <xf numFmtId="0" fontId="47" fillId="8" borderId="23" xfId="0" applyFont="1" applyFill="1" applyBorder="1" applyAlignment="1" applyProtection="1">
      <alignment horizontal="left" vertical="top" wrapText="1"/>
      <protection locked="0"/>
    </xf>
    <xf numFmtId="0" fontId="47" fillId="8" borderId="32" xfId="0" applyFont="1" applyFill="1" applyBorder="1" applyAlignment="1" applyProtection="1">
      <alignment horizontal="left" vertical="top" wrapText="1"/>
      <protection locked="0"/>
    </xf>
    <xf numFmtId="0" fontId="47" fillId="8" borderId="12" xfId="0" applyFont="1" applyFill="1" applyBorder="1" applyAlignment="1" applyProtection="1">
      <alignment vertical="top" wrapText="1"/>
      <protection locked="0"/>
    </xf>
    <xf numFmtId="0" fontId="47" fillId="8" borderId="43" xfId="0" applyFont="1" applyFill="1" applyBorder="1" applyAlignment="1" applyProtection="1">
      <alignment vertical="top" wrapText="1"/>
      <protection locked="0"/>
    </xf>
    <xf numFmtId="0" fontId="47" fillId="8" borderId="57" xfId="0" applyFont="1" applyFill="1" applyBorder="1" applyAlignment="1" applyProtection="1">
      <alignment vertical="top" wrapText="1"/>
      <protection locked="0"/>
    </xf>
    <xf numFmtId="0" fontId="47" fillId="8" borderId="47" xfId="0" applyFont="1" applyFill="1" applyBorder="1" applyAlignment="1" applyProtection="1">
      <alignment vertical="top" wrapText="1"/>
      <protection locked="0"/>
    </xf>
    <xf numFmtId="0" fontId="47" fillId="8" borderId="23" xfId="0" applyFont="1" applyFill="1" applyBorder="1" applyAlignment="1" applyProtection="1">
      <alignment vertical="top" wrapText="1"/>
      <protection locked="0"/>
    </xf>
    <xf numFmtId="0" fontId="47" fillId="8" borderId="32" xfId="0" applyFont="1" applyFill="1" applyBorder="1" applyAlignment="1" applyProtection="1">
      <alignment vertical="top" wrapText="1"/>
      <protection locked="0"/>
    </xf>
    <xf numFmtId="0" fontId="47" fillId="8" borderId="11" xfId="0" applyFont="1" applyFill="1" applyBorder="1" applyAlignment="1" applyProtection="1">
      <alignment vertical="top" wrapText="1"/>
      <protection locked="0"/>
    </xf>
    <xf numFmtId="0" fontId="47" fillId="8" borderId="27" xfId="0" applyFont="1" applyFill="1" applyBorder="1" applyAlignment="1" applyProtection="1">
      <alignment vertical="top" wrapText="1"/>
      <protection locked="0"/>
    </xf>
    <xf numFmtId="0" fontId="38" fillId="7" borderId="55" xfId="0" applyFont="1" applyFill="1" applyBorder="1" applyAlignment="1" applyProtection="1">
      <alignment horizontal="center" vertical="center"/>
      <protection locked="0"/>
    </xf>
    <xf numFmtId="169" fontId="35" fillId="7" borderId="41" xfId="1" applyNumberFormat="1" applyFont="1" applyFill="1" applyBorder="1" applyAlignment="1" applyProtection="1">
      <alignment horizontal="center" vertical="center" wrapText="1"/>
    </xf>
    <xf numFmtId="0" fontId="43" fillId="7" borderId="38" xfId="0" applyNumberFormat="1" applyFont="1" applyFill="1" applyBorder="1" applyAlignment="1" applyProtection="1">
      <alignment horizontal="center" vertical="center"/>
    </xf>
    <xf numFmtId="0" fontId="31" fillId="7" borderId="12" xfId="0" applyFont="1" applyFill="1" applyBorder="1" applyAlignment="1" applyProtection="1">
      <alignment horizontal="left" vertical="top" wrapText="1"/>
      <protection locked="0"/>
    </xf>
    <xf numFmtId="0" fontId="31" fillId="7" borderId="43" xfId="0" applyFont="1" applyFill="1" applyBorder="1" applyAlignment="1" applyProtection="1">
      <alignment horizontal="left" vertical="top" wrapText="1"/>
      <protection locked="0"/>
    </xf>
    <xf numFmtId="0" fontId="38" fillId="7" borderId="8" xfId="0" applyFont="1" applyFill="1" applyBorder="1" applyAlignment="1" applyProtection="1">
      <alignment horizontal="center" vertical="center"/>
      <protection locked="0"/>
    </xf>
    <xf numFmtId="169" fontId="35" fillId="7" borderId="66" xfId="1" applyNumberFormat="1" applyFont="1" applyFill="1" applyBorder="1" applyAlignment="1" applyProtection="1">
      <alignment horizontal="center" vertical="center" wrapText="1"/>
    </xf>
    <xf numFmtId="0" fontId="43" fillId="7" borderId="67" xfId="0" applyNumberFormat="1" applyFont="1" applyFill="1" applyBorder="1" applyAlignment="1" applyProtection="1">
      <alignment horizontal="center" vertical="center"/>
    </xf>
    <xf numFmtId="0" fontId="10" fillId="7" borderId="36" xfId="0" applyFont="1" applyFill="1" applyBorder="1" applyAlignment="1" applyProtection="1">
      <alignment horizontal="center" vertical="center"/>
      <protection locked="0"/>
    </xf>
    <xf numFmtId="169" fontId="45" fillId="7" borderId="44" xfId="1" applyNumberFormat="1" applyFont="1" applyFill="1" applyBorder="1" applyAlignment="1" applyProtection="1">
      <alignment horizontal="center" vertical="center" wrapText="1"/>
    </xf>
    <xf numFmtId="0" fontId="3" fillId="7" borderId="61" xfId="0" applyNumberFormat="1" applyFont="1" applyFill="1" applyBorder="1" applyAlignment="1" applyProtection="1">
      <alignment horizontal="center" vertical="center"/>
    </xf>
    <xf numFmtId="0" fontId="52" fillId="7" borderId="12" xfId="0" applyFont="1" applyFill="1" applyBorder="1" applyAlignment="1" applyProtection="1">
      <alignment horizontal="left" vertical="top" wrapText="1"/>
      <protection locked="0"/>
    </xf>
    <xf numFmtId="0" fontId="52" fillId="7" borderId="43" xfId="0" applyFont="1" applyFill="1" applyBorder="1" applyAlignment="1" applyProtection="1">
      <alignment horizontal="left" vertical="top" wrapText="1"/>
      <protection locked="0"/>
    </xf>
    <xf numFmtId="0" fontId="19" fillId="6" borderId="24" xfId="0" applyFont="1" applyFill="1" applyBorder="1" applyAlignment="1" applyProtection="1">
      <alignment horizontal="center" vertical="center" wrapText="1"/>
    </xf>
    <xf numFmtId="0" fontId="10" fillId="6" borderId="33" xfId="0" applyFont="1" applyFill="1" applyBorder="1" applyAlignment="1" applyProtection="1">
      <alignment horizontal="center" vertical="center" wrapText="1"/>
    </xf>
    <xf numFmtId="167" fontId="17" fillId="6" borderId="39" xfId="1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 wrapText="1"/>
    </xf>
    <xf numFmtId="0" fontId="10" fillId="6" borderId="26" xfId="0" applyFont="1" applyFill="1" applyBorder="1" applyAlignment="1" applyProtection="1">
      <alignment horizontal="center" vertical="center" wrapText="1"/>
    </xf>
    <xf numFmtId="167" fontId="17" fillId="6" borderId="50" xfId="1" applyNumberFormat="1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 vertical="center" wrapText="1"/>
    </xf>
    <xf numFmtId="0" fontId="16" fillId="6" borderId="40" xfId="0" applyFont="1" applyFill="1" applyBorder="1" applyAlignment="1" applyProtection="1">
      <alignment horizontal="center" vertical="center"/>
    </xf>
    <xf numFmtId="167" fontId="17" fillId="6" borderId="51" xfId="1" applyNumberFormat="1" applyFont="1" applyFill="1" applyBorder="1" applyAlignment="1" applyProtection="1">
      <alignment horizontal="center" vertical="center"/>
    </xf>
    <xf numFmtId="0" fontId="31" fillId="6" borderId="24" xfId="0" applyFont="1" applyFill="1" applyBorder="1" applyAlignment="1" applyProtection="1">
      <alignment horizontal="center" vertical="center" wrapText="1"/>
    </xf>
    <xf numFmtId="0" fontId="31" fillId="6" borderId="31" xfId="0" applyFont="1" applyFill="1" applyBorder="1" applyAlignment="1" applyProtection="1">
      <alignment horizontal="center" vertical="center" wrapText="1"/>
    </xf>
    <xf numFmtId="0" fontId="31" fillId="6" borderId="15" xfId="0" applyFont="1" applyFill="1" applyBorder="1" applyAlignment="1" applyProtection="1">
      <alignment horizontal="center" vertical="center" wrapText="1"/>
    </xf>
    <xf numFmtId="0" fontId="31" fillId="6" borderId="2" xfId="0" applyFont="1" applyFill="1" applyBorder="1" applyAlignment="1" applyProtection="1">
      <alignment horizontal="center" vertical="center" wrapText="1"/>
    </xf>
    <xf numFmtId="0" fontId="31" fillId="6" borderId="0" xfId="0" applyFont="1" applyFill="1" applyBorder="1" applyAlignment="1" applyProtection="1">
      <alignment horizontal="center" vertical="center" wrapText="1"/>
    </xf>
    <xf numFmtId="0" fontId="31" fillId="6" borderId="3" xfId="0" applyFont="1" applyFill="1" applyBorder="1" applyAlignment="1" applyProtection="1">
      <alignment horizontal="center" vertical="center" wrapText="1"/>
    </xf>
    <xf numFmtId="0" fontId="31" fillId="6" borderId="4" xfId="0" applyFont="1" applyFill="1" applyBorder="1" applyAlignment="1" applyProtection="1">
      <alignment horizontal="center" vertical="center" wrapText="1"/>
    </xf>
    <xf numFmtId="0" fontId="31" fillId="6" borderId="5" xfId="0" applyFont="1" applyFill="1" applyBorder="1" applyAlignment="1" applyProtection="1">
      <alignment horizontal="center" vertical="center" wrapText="1"/>
    </xf>
    <xf numFmtId="0" fontId="31" fillId="6" borderId="1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48"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006100"/>
      </font>
      <fill>
        <patternFill>
          <bgColor rgb="FFC6EFCC"/>
        </patternFill>
      </fill>
    </dxf>
    <dxf>
      <fill>
        <patternFill>
          <bgColor rgb="FFE1656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8FA7"/>
      <color rgb="FF58FAC4"/>
      <color rgb="FFFFFAE5"/>
      <color rgb="FFFFF5C9"/>
      <color rgb="FFFFEB97"/>
      <color rgb="FFFFDDE5"/>
      <color rgb="FFFFF3F6"/>
      <color rgb="FFFFD1DB"/>
      <color rgb="FFA6FCDF"/>
      <color rgb="FFFFF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24741</xdr:colOff>
      <xdr:row>2</xdr:row>
      <xdr:rowOff>86591</xdr:rowOff>
    </xdr:from>
    <xdr:to>
      <xdr:col>10</xdr:col>
      <xdr:colOff>705098</xdr:colOff>
      <xdr:row>4</xdr:row>
      <xdr:rowOff>49481</xdr:rowOff>
    </xdr:to>
    <xdr:sp macro="" textlink="">
      <xdr:nvSpPr>
        <xdr:cNvPr id="2" name="1 Flecha izquier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0452760" y="915390"/>
          <a:ext cx="680357" cy="420585"/>
        </a:xfrm>
        <a:prstGeom prst="leftArrow">
          <a:avLst/>
        </a:prstGeom>
        <a:solidFill>
          <a:srgbClr val="FF8FA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53439</xdr:colOff>
      <xdr:row>19</xdr:row>
      <xdr:rowOff>102920</xdr:rowOff>
    </xdr:from>
    <xdr:to>
      <xdr:col>10</xdr:col>
      <xdr:colOff>733796</xdr:colOff>
      <xdr:row>20</xdr:row>
      <xdr:rowOff>16329</xdr:rowOff>
    </xdr:to>
    <xdr:sp macro="" textlink="">
      <xdr:nvSpPr>
        <xdr:cNvPr id="5" name="4 Flecha izquierd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0481458" y="5187043"/>
          <a:ext cx="680357" cy="420585"/>
        </a:xfrm>
        <a:prstGeom prst="lef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doobjetos.com.ar/" TargetMode="External"/><Relationship Id="rId1" Type="http://schemas.openxmlformats.org/officeDocument/2006/relationships/hyperlink" Target="mailto:expresate@mudoobjetos.com.a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T65"/>
  <sheetViews>
    <sheetView tabSelected="1" zoomScale="92" zoomScaleNormal="80" workbookViewId="0">
      <selection activeCell="E2" sqref="E2:J2"/>
    </sheetView>
  </sheetViews>
  <sheetFormatPr baseColWidth="10" defaultColWidth="11.42578125" defaultRowHeight="15" x14ac:dyDescent="0.25"/>
  <cols>
    <col min="1" max="1" width="16.42578125" style="1" customWidth="1"/>
    <col min="2" max="2" width="13.7109375" style="1" customWidth="1"/>
    <col min="3" max="3" width="25.5703125" style="9" customWidth="1"/>
    <col min="4" max="4" width="8.5703125" style="9" customWidth="1"/>
    <col min="5" max="5" width="13.7109375" style="1" customWidth="1"/>
    <col min="6" max="6" width="13" style="20" customWidth="1"/>
    <col min="7" max="7" width="15.85546875" style="20" customWidth="1"/>
    <col min="8" max="8" width="8.42578125" style="1" customWidth="1"/>
    <col min="9" max="9" width="18.85546875" style="9" customWidth="1"/>
    <col min="10" max="10" width="31.5703125" style="9" customWidth="1"/>
    <col min="11" max="11" width="11.5703125" style="1" customWidth="1"/>
    <col min="12" max="12" width="8.85546875" style="1" customWidth="1"/>
    <col min="13" max="13" width="14.140625" style="1" customWidth="1"/>
    <col min="14" max="14" width="23.7109375" style="1" customWidth="1"/>
    <col min="15" max="15" width="11.7109375" style="1" customWidth="1"/>
    <col min="16" max="16" width="10.5703125" style="1" customWidth="1"/>
    <col min="17" max="17" width="13.7109375" style="1" customWidth="1"/>
    <col min="18" max="18" width="10.42578125" style="1" customWidth="1"/>
    <col min="19" max="19" width="19.5703125" style="1" customWidth="1"/>
    <col min="20" max="16384" width="11.42578125" style="1"/>
  </cols>
  <sheetData>
    <row r="1" spans="1:16" ht="39.75" customHeight="1" thickBot="1" x14ac:dyDescent="0.3">
      <c r="A1" s="2"/>
      <c r="B1" s="29" t="s">
        <v>39</v>
      </c>
      <c r="C1" s="220"/>
      <c r="D1" s="220"/>
      <c r="E1" s="220"/>
      <c r="F1" s="220"/>
      <c r="G1" s="220"/>
      <c r="H1" s="221"/>
      <c r="I1" s="26" t="s">
        <v>38</v>
      </c>
      <c r="J1" s="27"/>
      <c r="K1" s="2"/>
      <c r="L1" s="2"/>
      <c r="M1" s="2"/>
      <c r="N1" s="2"/>
      <c r="O1" s="2"/>
      <c r="P1" s="2"/>
    </row>
    <row r="2" spans="1:16" ht="25.5" customHeight="1" x14ac:dyDescent="0.25">
      <c r="A2" s="2"/>
      <c r="B2" s="232" t="s">
        <v>35</v>
      </c>
      <c r="C2" s="206" t="s">
        <v>145</v>
      </c>
      <c r="D2" s="207"/>
      <c r="E2" s="222"/>
      <c r="F2" s="223"/>
      <c r="G2" s="223"/>
      <c r="H2" s="223"/>
      <c r="I2" s="223"/>
      <c r="J2" s="224"/>
      <c r="K2" s="2"/>
      <c r="L2" s="360" t="s">
        <v>90</v>
      </c>
      <c r="M2" s="361"/>
      <c r="N2" s="362"/>
      <c r="O2" s="7"/>
      <c r="P2" s="7"/>
    </row>
    <row r="3" spans="1:16" ht="20.100000000000001" customHeight="1" x14ac:dyDescent="0.25">
      <c r="A3" s="2"/>
      <c r="B3" s="233"/>
      <c r="C3" s="208" t="s">
        <v>8</v>
      </c>
      <c r="D3" s="209"/>
      <c r="E3" s="225"/>
      <c r="F3" s="226"/>
      <c r="G3" s="226"/>
      <c r="H3" s="226"/>
      <c r="I3" s="226"/>
      <c r="J3" s="227"/>
      <c r="K3" s="2"/>
      <c r="L3" s="363"/>
      <c r="M3" s="364"/>
      <c r="N3" s="365"/>
    </row>
    <row r="4" spans="1:16" ht="20.100000000000001" customHeight="1" x14ac:dyDescent="0.25">
      <c r="A4" s="2"/>
      <c r="B4" s="233"/>
      <c r="C4" s="208" t="s">
        <v>5</v>
      </c>
      <c r="D4" s="209"/>
      <c r="E4" s="212"/>
      <c r="F4" s="213"/>
      <c r="G4" s="213"/>
      <c r="H4" s="213"/>
      <c r="I4" s="213"/>
      <c r="J4" s="228"/>
      <c r="K4" s="2"/>
      <c r="L4" s="363"/>
      <c r="M4" s="364"/>
      <c r="N4" s="365"/>
    </row>
    <row r="5" spans="1:16" ht="20.100000000000001" customHeight="1" thickBot="1" x14ac:dyDescent="0.3">
      <c r="A5" s="2"/>
      <c r="B5" s="233"/>
      <c r="C5" s="208" t="s">
        <v>17</v>
      </c>
      <c r="D5" s="209"/>
      <c r="E5" s="212"/>
      <c r="F5" s="213"/>
      <c r="G5" s="213"/>
      <c r="H5" s="213"/>
      <c r="I5" s="139" t="s">
        <v>9</v>
      </c>
      <c r="J5" s="140"/>
      <c r="K5" s="2"/>
      <c r="L5" s="363"/>
      <c r="M5" s="364"/>
      <c r="N5" s="365"/>
    </row>
    <row r="6" spans="1:16" ht="20.100000000000001" customHeight="1" x14ac:dyDescent="0.25">
      <c r="A6" s="2"/>
      <c r="B6" s="233"/>
      <c r="C6" s="208" t="s">
        <v>10</v>
      </c>
      <c r="D6" s="209"/>
      <c r="E6" s="212"/>
      <c r="F6" s="213"/>
      <c r="G6" s="213"/>
      <c r="H6" s="213"/>
      <c r="I6" s="213"/>
      <c r="J6" s="228"/>
      <c r="K6" s="2"/>
      <c r="L6" s="363"/>
      <c r="M6" s="364"/>
      <c r="N6" s="365"/>
    </row>
    <row r="7" spans="1:16" ht="20.100000000000001" customHeight="1" thickBot="1" x14ac:dyDescent="0.3">
      <c r="A7" s="2"/>
      <c r="B7" s="234"/>
      <c r="C7" s="210" t="s">
        <v>18</v>
      </c>
      <c r="D7" s="211"/>
      <c r="E7" s="252"/>
      <c r="F7" s="250"/>
      <c r="G7" s="250"/>
      <c r="H7" s="253"/>
      <c r="I7" s="250"/>
      <c r="J7" s="251"/>
      <c r="K7" s="2"/>
      <c r="L7" s="363"/>
      <c r="M7" s="364"/>
      <c r="N7" s="365"/>
    </row>
    <row r="8" spans="1:16" ht="20.100000000000001" customHeight="1" thickBot="1" x14ac:dyDescent="0.3">
      <c r="A8" s="2"/>
      <c r="B8" s="244" t="s">
        <v>36</v>
      </c>
      <c r="C8" s="206" t="s">
        <v>34</v>
      </c>
      <c r="D8" s="207"/>
      <c r="E8" s="247"/>
      <c r="F8" s="248"/>
      <c r="G8" s="248"/>
      <c r="H8" s="248"/>
      <c r="I8" s="248"/>
      <c r="J8" s="249"/>
      <c r="K8" s="2"/>
      <c r="L8" s="366"/>
      <c r="M8" s="367"/>
      <c r="N8" s="368"/>
      <c r="O8" s="2"/>
    </row>
    <row r="9" spans="1:16" ht="20.100000000000001" customHeight="1" x14ac:dyDescent="0.25">
      <c r="A9" s="2"/>
      <c r="B9" s="245"/>
      <c r="C9" s="208" t="s">
        <v>5</v>
      </c>
      <c r="D9" s="209"/>
      <c r="E9" s="217"/>
      <c r="F9" s="218"/>
      <c r="G9" s="218"/>
      <c r="H9" s="219"/>
      <c r="I9" s="141" t="s">
        <v>33</v>
      </c>
      <c r="J9" s="142"/>
      <c r="K9" s="2"/>
      <c r="L9" s="2"/>
      <c r="M9" s="2"/>
      <c r="N9" s="2"/>
      <c r="O9" s="2"/>
    </row>
    <row r="10" spans="1:16" ht="20.100000000000001" customHeight="1" thickBot="1" x14ac:dyDescent="0.3">
      <c r="A10" s="2"/>
      <c r="B10" s="246"/>
      <c r="C10" s="210" t="s">
        <v>25</v>
      </c>
      <c r="D10" s="211"/>
      <c r="E10" s="214"/>
      <c r="F10" s="215"/>
      <c r="G10" s="215"/>
      <c r="H10" s="216"/>
      <c r="I10" s="139" t="s">
        <v>9</v>
      </c>
      <c r="J10" s="143"/>
      <c r="K10" s="2"/>
      <c r="L10" s="2"/>
      <c r="M10" s="2"/>
      <c r="N10" s="2"/>
      <c r="O10" s="2"/>
    </row>
    <row r="11" spans="1:16" ht="20.100000000000001" customHeight="1" x14ac:dyDescent="0.25">
      <c r="A11" s="2"/>
      <c r="B11" s="145" t="s">
        <v>104</v>
      </c>
      <c r="C11" s="206" t="s">
        <v>14</v>
      </c>
      <c r="D11" s="207"/>
      <c r="E11" s="168"/>
      <c r="F11" s="168"/>
      <c r="G11" s="168"/>
      <c r="H11" s="168"/>
      <c r="I11" s="168"/>
      <c r="J11" s="169"/>
      <c r="K11" s="2"/>
      <c r="L11" s="235" t="s">
        <v>24</v>
      </c>
      <c r="M11" s="236"/>
      <c r="N11" s="237"/>
    </row>
    <row r="12" spans="1:16" ht="20.100000000000001" customHeight="1" x14ac:dyDescent="0.25">
      <c r="A12" s="2"/>
      <c r="B12" s="145"/>
      <c r="C12" s="208" t="s">
        <v>16</v>
      </c>
      <c r="D12" s="209"/>
      <c r="E12" s="178"/>
      <c r="F12" s="178"/>
      <c r="G12" s="178"/>
      <c r="H12" s="178"/>
      <c r="I12" s="178"/>
      <c r="J12" s="179"/>
      <c r="K12" s="2"/>
      <c r="L12" s="238"/>
      <c r="M12" s="239"/>
      <c r="N12" s="240"/>
    </row>
    <row r="13" spans="1:16" ht="20.100000000000001" customHeight="1" x14ac:dyDescent="0.25">
      <c r="A13" s="2"/>
      <c r="B13" s="145"/>
      <c r="C13" s="208" t="s">
        <v>6</v>
      </c>
      <c r="D13" s="209"/>
      <c r="E13" s="178"/>
      <c r="F13" s="178"/>
      <c r="G13" s="178"/>
      <c r="H13" s="178"/>
      <c r="I13" s="178"/>
      <c r="J13" s="179"/>
      <c r="K13" s="2"/>
      <c r="L13" s="238"/>
      <c r="M13" s="239"/>
      <c r="N13" s="240"/>
    </row>
    <row r="14" spans="1:16" ht="20.100000000000001" customHeight="1" thickBot="1" x14ac:dyDescent="0.3">
      <c r="A14" s="2"/>
      <c r="B14" s="146"/>
      <c r="C14" s="210" t="s">
        <v>15</v>
      </c>
      <c r="D14" s="211"/>
      <c r="E14" s="180"/>
      <c r="F14" s="181"/>
      <c r="G14" s="181"/>
      <c r="H14" s="181"/>
      <c r="I14" s="181"/>
      <c r="J14" s="182"/>
      <c r="K14" s="2"/>
      <c r="L14" s="241"/>
      <c r="M14" s="242"/>
      <c r="N14" s="243"/>
    </row>
    <row r="15" spans="1:16" ht="9.75" customHeight="1" thickBot="1" x14ac:dyDescent="0.3">
      <c r="C15" s="1"/>
      <c r="D15" s="1"/>
      <c r="I15" s="1"/>
      <c r="J15" s="1"/>
      <c r="K15" s="2"/>
      <c r="L15" s="2"/>
      <c r="M15" s="2"/>
      <c r="N15" s="2"/>
    </row>
    <row r="16" spans="1:16" ht="36.75" customHeight="1" thickBot="1" x14ac:dyDescent="0.3">
      <c r="A16" s="2"/>
      <c r="B16" s="229" t="s">
        <v>19</v>
      </c>
      <c r="C16" s="220"/>
      <c r="D16" s="220"/>
      <c r="E16" s="220"/>
      <c r="F16" s="31" t="s">
        <v>88</v>
      </c>
      <c r="G16" s="30"/>
      <c r="H16" s="30"/>
      <c r="I16" s="230" t="s">
        <v>89</v>
      </c>
      <c r="J16" s="231"/>
      <c r="K16" s="10"/>
      <c r="L16" s="2"/>
      <c r="M16" s="2"/>
      <c r="N16" s="2"/>
      <c r="O16" s="2"/>
      <c r="P16" s="2"/>
    </row>
    <row r="17" spans="1:16" ht="39.950000000000003" customHeight="1" thickBot="1" x14ac:dyDescent="0.3">
      <c r="A17" s="2"/>
      <c r="B17" s="170" t="s">
        <v>12</v>
      </c>
      <c r="C17" s="171"/>
      <c r="D17" s="118" t="s">
        <v>120</v>
      </c>
      <c r="E17" s="28" t="s">
        <v>13</v>
      </c>
      <c r="F17" s="275" t="s">
        <v>0</v>
      </c>
      <c r="G17" s="24" t="s">
        <v>1</v>
      </c>
      <c r="H17" s="25" t="s">
        <v>2</v>
      </c>
      <c r="I17" s="276" t="s">
        <v>11</v>
      </c>
      <c r="J17" s="277"/>
      <c r="K17" s="2"/>
      <c r="L17" s="2"/>
      <c r="M17" s="2"/>
      <c r="N17" s="2"/>
      <c r="O17" s="2"/>
      <c r="P17" s="2"/>
    </row>
    <row r="18" spans="1:16" ht="19.899999999999999" customHeight="1" thickBot="1" x14ac:dyDescent="0.3">
      <c r="A18" s="2"/>
      <c r="B18" s="151" t="s">
        <v>28</v>
      </c>
      <c r="C18" s="152"/>
      <c r="D18" s="152"/>
      <c r="E18" s="152"/>
      <c r="F18" s="152"/>
      <c r="G18" s="152"/>
      <c r="H18" s="152"/>
      <c r="I18" s="152"/>
      <c r="J18" s="153"/>
      <c r="K18" s="2"/>
      <c r="L18" s="2"/>
      <c r="M18" s="2"/>
      <c r="N18" s="2"/>
      <c r="O18" s="2"/>
      <c r="P18" s="2"/>
    </row>
    <row r="19" spans="1:16" ht="24.95" customHeight="1" x14ac:dyDescent="0.25">
      <c r="A19" s="2"/>
      <c r="B19" s="144" t="s">
        <v>41</v>
      </c>
      <c r="C19" s="94" t="s">
        <v>112</v>
      </c>
      <c r="D19" s="156" t="s">
        <v>133</v>
      </c>
      <c r="E19" s="183">
        <v>1450</v>
      </c>
      <c r="F19" s="287"/>
      <c r="G19" s="172">
        <f>SUM(F19:F21)*E19</f>
        <v>0</v>
      </c>
      <c r="H19" s="175">
        <f>((F19+F20+F21)*0.35)</f>
        <v>0</v>
      </c>
      <c r="I19" s="292" t="s">
        <v>148</v>
      </c>
      <c r="J19" s="293"/>
      <c r="K19" s="2"/>
      <c r="L19" s="278" t="s">
        <v>152</v>
      </c>
      <c r="M19" s="279"/>
      <c r="N19" s="280"/>
    </row>
    <row r="20" spans="1:16" ht="24.95" customHeight="1" x14ac:dyDescent="0.25">
      <c r="A20"/>
      <c r="B20" s="145"/>
      <c r="C20" s="81" t="s">
        <v>113</v>
      </c>
      <c r="D20" s="157"/>
      <c r="E20" s="184"/>
      <c r="F20" s="288"/>
      <c r="G20" s="173"/>
      <c r="H20" s="176"/>
      <c r="I20" s="294" t="s">
        <v>148</v>
      </c>
      <c r="J20" s="295"/>
      <c r="K20" s="2"/>
      <c r="L20" s="281"/>
      <c r="M20" s="282"/>
      <c r="N20" s="283"/>
    </row>
    <row r="21" spans="1:16" ht="24.95" customHeight="1" thickBot="1" x14ac:dyDescent="0.3">
      <c r="A21" s="167"/>
      <c r="B21" s="145"/>
      <c r="C21" s="95" t="s">
        <v>114</v>
      </c>
      <c r="D21" s="158"/>
      <c r="E21" s="185"/>
      <c r="F21" s="289"/>
      <c r="G21" s="174"/>
      <c r="H21" s="177"/>
      <c r="I21" s="296" t="s">
        <v>148</v>
      </c>
      <c r="J21" s="297"/>
      <c r="K21" s="2"/>
      <c r="L21" s="281"/>
      <c r="M21" s="282"/>
      <c r="N21" s="283"/>
    </row>
    <row r="22" spans="1:16" ht="24.95" customHeight="1" x14ac:dyDescent="0.25">
      <c r="A22" s="167"/>
      <c r="B22" s="144" t="s">
        <v>122</v>
      </c>
      <c r="C22" s="96" t="s">
        <v>121</v>
      </c>
      <c r="D22" s="128">
        <v>6</v>
      </c>
      <c r="E22" s="41">
        <v>1380</v>
      </c>
      <c r="F22" s="287"/>
      <c r="G22" s="88">
        <f>F22*E22</f>
        <v>0</v>
      </c>
      <c r="H22" s="72">
        <f>F22*0.3</f>
        <v>0</v>
      </c>
      <c r="I22" s="298" t="s">
        <v>148</v>
      </c>
      <c r="J22" s="299"/>
      <c r="K22" s="2"/>
      <c r="L22" s="281"/>
      <c r="M22" s="282"/>
      <c r="N22" s="283"/>
    </row>
    <row r="23" spans="1:16" ht="24.95" customHeight="1" x14ac:dyDescent="0.25">
      <c r="A23" s="167"/>
      <c r="B23" s="145"/>
      <c r="C23" s="97" t="s">
        <v>92</v>
      </c>
      <c r="D23" s="129">
        <v>6</v>
      </c>
      <c r="E23" s="42">
        <v>1750</v>
      </c>
      <c r="F23" s="290"/>
      <c r="G23" s="89">
        <f>F23*E23</f>
        <v>0</v>
      </c>
      <c r="H23" s="73">
        <f>F23*0.5</f>
        <v>0</v>
      </c>
      <c r="I23" s="294" t="s">
        <v>148</v>
      </c>
      <c r="J23" s="295"/>
      <c r="K23" s="274"/>
      <c r="L23" s="281"/>
      <c r="M23" s="282"/>
      <c r="N23" s="283"/>
    </row>
    <row r="24" spans="1:16" ht="24.95" customHeight="1" thickBot="1" x14ac:dyDescent="0.3">
      <c r="A24" s="167"/>
      <c r="B24" s="146"/>
      <c r="C24" s="98" t="s">
        <v>135</v>
      </c>
      <c r="D24" s="125">
        <v>2</v>
      </c>
      <c r="E24" s="43">
        <v>2550</v>
      </c>
      <c r="F24" s="291"/>
      <c r="G24" s="86">
        <f>F24*E24</f>
        <v>0</v>
      </c>
      <c r="H24" s="74">
        <f>F24*0.75</f>
        <v>0</v>
      </c>
      <c r="I24" s="300" t="s">
        <v>148</v>
      </c>
      <c r="J24" s="301"/>
      <c r="K24" s="274"/>
      <c r="L24" s="281"/>
      <c r="M24" s="282"/>
      <c r="N24" s="283"/>
    </row>
    <row r="25" spans="1:16" ht="24.95" customHeight="1" thickBot="1" x14ac:dyDescent="0.3">
      <c r="A25" s="167"/>
      <c r="B25" s="144" t="s">
        <v>105</v>
      </c>
      <c r="C25" s="98" t="s">
        <v>107</v>
      </c>
      <c r="D25" s="119">
        <v>3</v>
      </c>
      <c r="E25" s="43">
        <v>2550</v>
      </c>
      <c r="F25" s="291"/>
      <c r="G25" s="86">
        <f>F25*E25</f>
        <v>0</v>
      </c>
      <c r="H25" s="77">
        <f>F25*0.75</f>
        <v>0</v>
      </c>
      <c r="I25" s="302" t="s">
        <v>151</v>
      </c>
      <c r="J25" s="303"/>
      <c r="K25" s="274"/>
      <c r="L25" s="281"/>
      <c r="M25" s="282"/>
      <c r="N25" s="283"/>
    </row>
    <row r="26" spans="1:16" ht="24.95" customHeight="1" thickBot="1" x14ac:dyDescent="0.3">
      <c r="A26" s="2"/>
      <c r="B26" s="146"/>
      <c r="C26" s="98" t="s">
        <v>108</v>
      </c>
      <c r="D26" s="119">
        <v>3</v>
      </c>
      <c r="E26" s="43">
        <v>2350</v>
      </c>
      <c r="F26" s="291"/>
      <c r="G26" s="112">
        <f t="shared" ref="G26:G27" si="0">F26*E26</f>
        <v>0</v>
      </c>
      <c r="H26" s="77">
        <f>F26*0.75</f>
        <v>0</v>
      </c>
      <c r="I26" s="302" t="s">
        <v>151</v>
      </c>
      <c r="J26" s="303"/>
      <c r="K26" s="274"/>
      <c r="L26" s="281"/>
      <c r="M26" s="282"/>
      <c r="N26" s="283"/>
    </row>
    <row r="27" spans="1:16" ht="24.95" customHeight="1" thickBot="1" x14ac:dyDescent="0.3">
      <c r="A27" s="2"/>
      <c r="B27" s="254" t="s">
        <v>106</v>
      </c>
      <c r="C27" s="255"/>
      <c r="D27" s="119">
        <v>2</v>
      </c>
      <c r="E27" s="43">
        <v>2550</v>
      </c>
      <c r="F27" s="291"/>
      <c r="G27" s="112">
        <f t="shared" si="0"/>
        <v>0</v>
      </c>
      <c r="H27" s="77">
        <f>F27*0.75</f>
        <v>0</v>
      </c>
      <c r="I27" s="302" t="s">
        <v>148</v>
      </c>
      <c r="J27" s="303"/>
      <c r="K27" s="274"/>
      <c r="L27" s="284"/>
      <c r="M27" s="285"/>
      <c r="N27" s="286"/>
    </row>
    <row r="28" spans="1:16" ht="24.95" customHeight="1" thickBot="1" x14ac:dyDescent="0.3">
      <c r="A28" s="2"/>
      <c r="B28" s="151" t="s">
        <v>22</v>
      </c>
      <c r="C28" s="152"/>
      <c r="D28" s="152"/>
      <c r="E28" s="152"/>
      <c r="F28" s="152"/>
      <c r="G28" s="152"/>
      <c r="H28" s="152"/>
      <c r="I28" s="152"/>
      <c r="J28" s="153"/>
      <c r="K28" s="274"/>
      <c r="L28" s="85"/>
      <c r="M28" s="85"/>
      <c r="N28" s="85"/>
    </row>
    <row r="29" spans="1:16" ht="24.95" customHeight="1" thickBot="1" x14ac:dyDescent="0.3">
      <c r="A29" s="2"/>
      <c r="B29" s="254" t="s">
        <v>46</v>
      </c>
      <c r="C29" s="255"/>
      <c r="D29" s="111">
        <v>10</v>
      </c>
      <c r="E29" s="44">
        <v>435</v>
      </c>
      <c r="F29" s="346"/>
      <c r="G29" s="347">
        <f>F29*E29</f>
        <v>0</v>
      </c>
      <c r="H29" s="348">
        <f>F29*0.05</f>
        <v>0</v>
      </c>
      <c r="I29" s="349" t="s">
        <v>98</v>
      </c>
      <c r="J29" s="350"/>
      <c r="K29" s="274"/>
      <c r="L29" s="2"/>
    </row>
    <row r="30" spans="1:16" ht="24.95" customHeight="1" thickBot="1" x14ac:dyDescent="0.3">
      <c r="A30" s="2"/>
      <c r="B30" s="151" t="s">
        <v>99</v>
      </c>
      <c r="C30" s="152"/>
      <c r="D30" s="152"/>
      <c r="E30" s="152"/>
      <c r="F30" s="152"/>
      <c r="G30" s="152"/>
      <c r="H30" s="152"/>
      <c r="I30" s="152"/>
      <c r="J30" s="153"/>
      <c r="K30" s="274"/>
      <c r="L30" s="2"/>
    </row>
    <row r="31" spans="1:16" ht="24.95" customHeight="1" x14ac:dyDescent="0.25">
      <c r="A31" s="2"/>
      <c r="B31" s="159" t="s">
        <v>123</v>
      </c>
      <c r="C31" s="160"/>
      <c r="D31" s="156" t="s">
        <v>133</v>
      </c>
      <c r="E31" s="44">
        <v>1250</v>
      </c>
      <c r="F31" s="304"/>
      <c r="G31" s="259">
        <f>(F31*E31)+(E32*F32)+(E33*F33)</f>
        <v>0</v>
      </c>
      <c r="H31" s="258">
        <f>(F31*0.25+F32*0.3+F33*0.33)</f>
        <v>0</v>
      </c>
      <c r="I31" s="305" t="s">
        <v>149</v>
      </c>
      <c r="J31" s="306"/>
      <c r="K31" s="274"/>
      <c r="L31" s="2"/>
    </row>
    <row r="32" spans="1:16" ht="24.95" customHeight="1" x14ac:dyDescent="0.25">
      <c r="A32" s="2"/>
      <c r="B32" s="161" t="s">
        <v>124</v>
      </c>
      <c r="C32" s="162"/>
      <c r="D32" s="157"/>
      <c r="E32" s="45">
        <v>1450</v>
      </c>
      <c r="F32" s="288"/>
      <c r="G32" s="260"/>
      <c r="H32" s="176"/>
      <c r="I32" s="307"/>
      <c r="J32" s="308"/>
      <c r="K32" s="274"/>
      <c r="L32" s="2"/>
    </row>
    <row r="33" spans="1:12" ht="24.95" customHeight="1" thickBot="1" x14ac:dyDescent="0.3">
      <c r="A33"/>
      <c r="B33" s="163" t="s">
        <v>125</v>
      </c>
      <c r="C33" s="164"/>
      <c r="D33" s="158"/>
      <c r="E33" s="46">
        <v>1850</v>
      </c>
      <c r="F33" s="289"/>
      <c r="G33" s="261"/>
      <c r="H33" s="177"/>
      <c r="I33" s="309"/>
      <c r="J33" s="310"/>
      <c r="K33" s="274"/>
      <c r="L33" s="2"/>
    </row>
    <row r="34" spans="1:12" ht="24.95" customHeight="1" thickBot="1" x14ac:dyDescent="0.3">
      <c r="A34"/>
      <c r="B34" s="151" t="s">
        <v>21</v>
      </c>
      <c r="C34" s="152"/>
      <c r="D34" s="152"/>
      <c r="E34" s="152"/>
      <c r="F34" s="152"/>
      <c r="G34" s="152"/>
      <c r="H34" s="152"/>
      <c r="I34" s="152"/>
      <c r="J34" s="153"/>
      <c r="K34" s="274"/>
      <c r="L34" s="2"/>
    </row>
    <row r="35" spans="1:12" ht="24.95" customHeight="1" thickBot="1" x14ac:dyDescent="0.3">
      <c r="A35"/>
      <c r="B35" s="149" t="s">
        <v>126</v>
      </c>
      <c r="C35" s="150"/>
      <c r="D35" s="109">
        <v>6</v>
      </c>
      <c r="E35" s="130">
        <v>1520</v>
      </c>
      <c r="F35" s="311"/>
      <c r="G35" s="88">
        <f>(F35*E35)</f>
        <v>0</v>
      </c>
      <c r="H35" s="71">
        <f>F35*0.37</f>
        <v>0</v>
      </c>
      <c r="I35" s="316" t="s">
        <v>148</v>
      </c>
      <c r="J35" s="317"/>
      <c r="K35" s="274"/>
      <c r="L35" s="2"/>
    </row>
    <row r="36" spans="1:12" ht="24.95" customHeight="1" x14ac:dyDescent="0.25">
      <c r="A36"/>
      <c r="B36" s="262" t="s">
        <v>134</v>
      </c>
      <c r="C36" s="134" t="s">
        <v>136</v>
      </c>
      <c r="D36" s="132">
        <v>4</v>
      </c>
      <c r="E36" s="256">
        <v>1950</v>
      </c>
      <c r="F36" s="287"/>
      <c r="G36" s="263">
        <f>(F36+F37)*E36</f>
        <v>0</v>
      </c>
      <c r="H36" s="265">
        <f>(F36+F37)*0.45</f>
        <v>0</v>
      </c>
      <c r="I36" s="318" t="s">
        <v>148</v>
      </c>
      <c r="J36" s="319"/>
      <c r="K36" s="274"/>
      <c r="L36" s="2"/>
    </row>
    <row r="37" spans="1:12" ht="24.95" customHeight="1" thickBot="1" x14ac:dyDescent="0.3">
      <c r="A37"/>
      <c r="B37" s="165"/>
      <c r="C37" s="135" t="s">
        <v>137</v>
      </c>
      <c r="D37" s="124">
        <v>4</v>
      </c>
      <c r="E37" s="257"/>
      <c r="F37" s="312"/>
      <c r="G37" s="264"/>
      <c r="H37" s="266"/>
      <c r="I37" s="320" t="s">
        <v>148</v>
      </c>
      <c r="J37" s="321"/>
      <c r="K37" s="274"/>
      <c r="L37" s="2"/>
    </row>
    <row r="38" spans="1:12" ht="24.95" customHeight="1" x14ac:dyDescent="0.25">
      <c r="A38"/>
      <c r="B38" s="165"/>
      <c r="C38" s="134" t="s">
        <v>142</v>
      </c>
      <c r="D38" s="133">
        <v>4</v>
      </c>
      <c r="E38" s="256">
        <v>1550</v>
      </c>
      <c r="F38" s="287"/>
      <c r="G38" s="263">
        <f>(F38+F39)*E38</f>
        <v>0</v>
      </c>
      <c r="H38" s="265">
        <f>(F38+F39)*0.3</f>
        <v>0</v>
      </c>
      <c r="I38" s="318" t="s">
        <v>148</v>
      </c>
      <c r="J38" s="319"/>
      <c r="K38" s="274"/>
      <c r="L38" s="2"/>
    </row>
    <row r="39" spans="1:12" ht="24.95" customHeight="1" thickBot="1" x14ac:dyDescent="0.3">
      <c r="A39"/>
      <c r="B39" s="166"/>
      <c r="C39" s="135" t="s">
        <v>143</v>
      </c>
      <c r="D39" s="124">
        <v>4</v>
      </c>
      <c r="E39" s="257"/>
      <c r="F39" s="312"/>
      <c r="G39" s="264"/>
      <c r="H39" s="266"/>
      <c r="I39" s="320" t="s">
        <v>148</v>
      </c>
      <c r="J39" s="321"/>
      <c r="K39" s="274"/>
      <c r="L39" s="2"/>
    </row>
    <row r="40" spans="1:12" ht="24.95" customHeight="1" x14ac:dyDescent="0.25">
      <c r="A40" s="5"/>
      <c r="B40" s="154" t="s">
        <v>127</v>
      </c>
      <c r="C40" s="155"/>
      <c r="D40" s="121">
        <v>6</v>
      </c>
      <c r="E40" s="47">
        <v>2050</v>
      </c>
      <c r="F40" s="304"/>
      <c r="G40" s="105">
        <f>(F40*E40)</f>
        <v>0</v>
      </c>
      <c r="H40" s="104">
        <f>F40*0.37</f>
        <v>0</v>
      </c>
      <c r="I40" s="322" t="s">
        <v>148</v>
      </c>
      <c r="J40" s="323"/>
      <c r="K40" s="274"/>
      <c r="L40" s="2"/>
    </row>
    <row r="41" spans="1:12" ht="24.95" customHeight="1" thickBot="1" x14ac:dyDescent="0.3">
      <c r="A41" s="3"/>
      <c r="B41" s="147" t="s">
        <v>128</v>
      </c>
      <c r="C41" s="148"/>
      <c r="D41" s="110">
        <v>6</v>
      </c>
      <c r="E41" s="106">
        <v>2450</v>
      </c>
      <c r="F41" s="304"/>
      <c r="G41" s="105">
        <f>(F41*E41)</f>
        <v>0</v>
      </c>
      <c r="H41" s="104">
        <f>F41*0.5</f>
        <v>0</v>
      </c>
      <c r="I41" s="322" t="s">
        <v>148</v>
      </c>
      <c r="J41" s="323"/>
      <c r="K41" s="274"/>
      <c r="L41" s="4"/>
    </row>
    <row r="42" spans="1:12" ht="24.95" customHeight="1" x14ac:dyDescent="0.25">
      <c r="A42" s="5"/>
      <c r="B42" s="144" t="s">
        <v>93</v>
      </c>
      <c r="C42" s="113" t="s">
        <v>129</v>
      </c>
      <c r="D42" s="109">
        <v>6</v>
      </c>
      <c r="E42" s="192">
        <v>1350</v>
      </c>
      <c r="F42" s="313"/>
      <c r="G42" s="90">
        <f>(F42*E42)</f>
        <v>0</v>
      </c>
      <c r="H42" s="72">
        <f t="shared" ref="H42:H44" si="1">F42*0.35</f>
        <v>0</v>
      </c>
      <c r="I42" s="324" t="s">
        <v>148</v>
      </c>
      <c r="J42" s="325"/>
      <c r="K42" s="274"/>
      <c r="L42" s="4"/>
    </row>
    <row r="43" spans="1:12" ht="24.95" customHeight="1" x14ac:dyDescent="0.25">
      <c r="A43" s="5"/>
      <c r="B43" s="145"/>
      <c r="C43" s="114" t="s">
        <v>130</v>
      </c>
      <c r="D43" s="122">
        <v>6</v>
      </c>
      <c r="E43" s="193"/>
      <c r="F43" s="314"/>
      <c r="G43" s="91">
        <f>(F43*E42)</f>
        <v>0</v>
      </c>
      <c r="H43" s="76">
        <f t="shared" si="1"/>
        <v>0</v>
      </c>
      <c r="I43" s="326" t="s">
        <v>148</v>
      </c>
      <c r="J43" s="327"/>
      <c r="K43" s="274"/>
      <c r="L43" s="4"/>
    </row>
    <row r="44" spans="1:12" ht="24.95" customHeight="1" thickBot="1" x14ac:dyDescent="0.3">
      <c r="A44" s="5"/>
      <c r="B44" s="146"/>
      <c r="C44" s="120" t="s">
        <v>131</v>
      </c>
      <c r="D44" s="111">
        <v>6</v>
      </c>
      <c r="E44" s="194"/>
      <c r="F44" s="315"/>
      <c r="G44" s="92">
        <f>(F44*E42)</f>
        <v>0</v>
      </c>
      <c r="H44" s="74">
        <f t="shared" si="1"/>
        <v>0</v>
      </c>
      <c r="I44" s="328" t="s">
        <v>148</v>
      </c>
      <c r="J44" s="329"/>
      <c r="K44" s="274"/>
      <c r="L44" s="4"/>
    </row>
    <row r="45" spans="1:12" ht="24.95" customHeight="1" x14ac:dyDescent="0.25">
      <c r="A45" s="5"/>
      <c r="B45" s="188" t="s">
        <v>109</v>
      </c>
      <c r="C45" s="189"/>
      <c r="D45" s="121">
        <v>6</v>
      </c>
      <c r="E45" s="49">
        <v>430</v>
      </c>
      <c r="F45" s="304"/>
      <c r="G45" s="87">
        <f>(F45*E45)</f>
        <v>0</v>
      </c>
      <c r="H45" s="75">
        <f>F45*0.1</f>
        <v>0</v>
      </c>
      <c r="I45" s="330" t="s">
        <v>150</v>
      </c>
      <c r="J45" s="331"/>
      <c r="K45" s="274"/>
      <c r="L45" s="2"/>
    </row>
    <row r="46" spans="1:12" ht="24.95" customHeight="1" x14ac:dyDescent="0.25">
      <c r="A46" s="5"/>
      <c r="B46" s="190" t="s">
        <v>110</v>
      </c>
      <c r="C46" s="191"/>
      <c r="D46" s="123">
        <v>6</v>
      </c>
      <c r="E46" s="70">
        <v>490</v>
      </c>
      <c r="F46" s="289"/>
      <c r="G46" s="93">
        <f>(F46*E46)</f>
        <v>0</v>
      </c>
      <c r="H46" s="73">
        <f>F46*0.05</f>
        <v>0</v>
      </c>
      <c r="I46" s="332" t="s">
        <v>150</v>
      </c>
      <c r="J46" s="333"/>
      <c r="K46" s="274"/>
      <c r="L46" s="2"/>
    </row>
    <row r="47" spans="1:12" ht="24.95" customHeight="1" thickBot="1" x14ac:dyDescent="0.3">
      <c r="A47" s="2"/>
      <c r="B47" s="186" t="s">
        <v>138</v>
      </c>
      <c r="C47" s="187"/>
      <c r="D47" s="124">
        <v>4</v>
      </c>
      <c r="E47" s="69">
        <v>650</v>
      </c>
      <c r="F47" s="291"/>
      <c r="G47" s="86">
        <f>(F47*E47)</f>
        <v>0</v>
      </c>
      <c r="H47" s="74">
        <f>F47*0.05</f>
        <v>0</v>
      </c>
      <c r="I47" s="334" t="s">
        <v>150</v>
      </c>
      <c r="J47" s="335"/>
      <c r="K47" s="274"/>
      <c r="L47" s="6"/>
    </row>
    <row r="48" spans="1:12" ht="24.95" customHeight="1" thickBot="1" x14ac:dyDescent="0.3">
      <c r="A48" s="2"/>
      <c r="B48" s="151" t="s">
        <v>117</v>
      </c>
      <c r="C48" s="152"/>
      <c r="D48" s="152"/>
      <c r="E48" s="152"/>
      <c r="F48" s="152"/>
      <c r="G48" s="152"/>
      <c r="H48" s="152"/>
      <c r="I48" s="152"/>
      <c r="J48" s="153"/>
      <c r="K48" s="274"/>
      <c r="L48" s="6"/>
    </row>
    <row r="49" spans="1:20" ht="24.95" customHeight="1" thickBot="1" x14ac:dyDescent="0.3">
      <c r="A49"/>
      <c r="B49" s="149" t="s">
        <v>111</v>
      </c>
      <c r="C49" s="150"/>
      <c r="D49" s="109">
        <v>4</v>
      </c>
      <c r="E49" s="47">
        <v>1350</v>
      </c>
      <c r="F49" s="338"/>
      <c r="G49" s="339"/>
      <c r="H49" s="340">
        <f>F49*0.145</f>
        <v>0</v>
      </c>
      <c r="I49" s="341" t="s">
        <v>98</v>
      </c>
      <c r="J49" s="342"/>
      <c r="K49" s="274"/>
    </row>
    <row r="50" spans="1:20" ht="24.95" customHeight="1" thickBot="1" x14ac:dyDescent="0.3">
      <c r="B50" s="186" t="s">
        <v>139</v>
      </c>
      <c r="C50" s="187"/>
      <c r="D50" s="124">
        <v>2</v>
      </c>
      <c r="E50" s="43">
        <v>4650</v>
      </c>
      <c r="F50" s="343"/>
      <c r="G50" s="344"/>
      <c r="H50" s="345">
        <f>F50*0.145</f>
        <v>0</v>
      </c>
      <c r="I50" s="341" t="s">
        <v>98</v>
      </c>
      <c r="J50" s="342"/>
      <c r="K50" s="274"/>
    </row>
    <row r="51" spans="1:20" ht="24.95" customHeight="1" x14ac:dyDescent="0.25">
      <c r="B51" s="165" t="s">
        <v>27</v>
      </c>
      <c r="C51" s="99" t="s">
        <v>132</v>
      </c>
      <c r="D51" s="125">
        <v>4</v>
      </c>
      <c r="E51" s="48">
        <v>1890</v>
      </c>
      <c r="F51" s="304"/>
      <c r="G51" s="87">
        <f>(F51*E51)</f>
        <v>0</v>
      </c>
      <c r="H51" s="138">
        <f>F51*0.5</f>
        <v>0</v>
      </c>
      <c r="I51" s="330" t="s">
        <v>148</v>
      </c>
      <c r="J51" s="331"/>
      <c r="K51" s="274"/>
    </row>
    <row r="52" spans="1:20" ht="24.95" customHeight="1" x14ac:dyDescent="0.25">
      <c r="B52" s="165"/>
      <c r="C52" s="100" t="s">
        <v>96</v>
      </c>
      <c r="D52" s="126">
        <v>4</v>
      </c>
      <c r="E52" s="51">
        <v>1890</v>
      </c>
      <c r="F52" s="290"/>
      <c r="G52" s="87">
        <f>(F52*E52)</f>
        <v>0</v>
      </c>
      <c r="H52" s="76">
        <f>F52*0.5</f>
        <v>0</v>
      </c>
      <c r="I52" s="336" t="s">
        <v>148</v>
      </c>
      <c r="J52" s="337"/>
      <c r="K52" s="274"/>
    </row>
    <row r="53" spans="1:20" ht="24.95" customHeight="1" thickBot="1" x14ac:dyDescent="0.3">
      <c r="B53" s="165"/>
      <c r="C53" s="101" t="s">
        <v>59</v>
      </c>
      <c r="D53" s="127">
        <v>4</v>
      </c>
      <c r="E53" s="43">
        <v>1450</v>
      </c>
      <c r="F53" s="291"/>
      <c r="G53" s="103">
        <f>(F53*E53)</f>
        <v>0</v>
      </c>
      <c r="H53" s="102">
        <f>F53*0.2</f>
        <v>0</v>
      </c>
      <c r="I53" s="334" t="s">
        <v>148</v>
      </c>
      <c r="J53" s="335"/>
      <c r="K53" s="274"/>
    </row>
    <row r="54" spans="1:20" ht="24.95" customHeight="1" thickBot="1" x14ac:dyDescent="0.3">
      <c r="A54" s="2"/>
      <c r="B54" s="166"/>
      <c r="C54" s="101" t="s">
        <v>118</v>
      </c>
      <c r="D54" s="127">
        <v>10</v>
      </c>
      <c r="E54" s="43">
        <v>450</v>
      </c>
      <c r="F54" s="291"/>
      <c r="G54" s="86">
        <f>(F54*E54)</f>
        <v>0</v>
      </c>
      <c r="H54" s="74">
        <f>F54*0.02</f>
        <v>0</v>
      </c>
      <c r="I54" s="334" t="s">
        <v>98</v>
      </c>
      <c r="J54" s="335"/>
      <c r="K54" s="274"/>
    </row>
    <row r="55" spans="1:20" ht="6.75" customHeight="1" x14ac:dyDescent="0.25">
      <c r="A55" s="2"/>
      <c r="B55"/>
    </row>
    <row r="56" spans="1:20" ht="8.25" customHeight="1" thickBot="1" x14ac:dyDescent="0.3">
      <c r="C56" s="1"/>
      <c r="D56" s="1"/>
      <c r="I56" s="1"/>
      <c r="J56" s="1"/>
      <c r="T56" s="2"/>
    </row>
    <row r="57" spans="1:20" ht="14.25" customHeight="1" x14ac:dyDescent="0.25">
      <c r="B57" s="80" t="s">
        <v>7</v>
      </c>
      <c r="C57" s="11"/>
      <c r="D57" s="115"/>
      <c r="E57" s="351" t="s">
        <v>3</v>
      </c>
      <c r="F57" s="352">
        <f>SUM(F19:F54)</f>
        <v>0</v>
      </c>
      <c r="G57" s="353">
        <f>SUM(G19:G54)</f>
        <v>0</v>
      </c>
      <c r="H57" s="201">
        <f>SUM(H19:H54)</f>
        <v>0</v>
      </c>
      <c r="I57" s="204" t="s">
        <v>31</v>
      </c>
      <c r="J57" s="195">
        <v>22000</v>
      </c>
    </row>
    <row r="58" spans="1:20" ht="21.75" customHeight="1" x14ac:dyDescent="0.25">
      <c r="B58" s="78" t="s">
        <v>4</v>
      </c>
      <c r="C58" s="12"/>
      <c r="D58" s="116"/>
      <c r="E58" s="354"/>
      <c r="F58" s="355"/>
      <c r="G58" s="356"/>
      <c r="H58" s="202"/>
      <c r="I58" s="205"/>
      <c r="J58" s="196"/>
      <c r="T58" s="2"/>
    </row>
    <row r="59" spans="1:20" ht="18.75" customHeight="1" thickBot="1" x14ac:dyDescent="0.3">
      <c r="B59" s="79" t="s">
        <v>26</v>
      </c>
      <c r="C59" s="13"/>
      <c r="D59" s="117"/>
      <c r="E59" s="357"/>
      <c r="F59" s="358" t="s">
        <v>37</v>
      </c>
      <c r="G59" s="359"/>
      <c r="H59" s="203"/>
      <c r="I59" s="18" t="s">
        <v>32</v>
      </c>
      <c r="J59" s="19">
        <v>12000</v>
      </c>
      <c r="T59" s="2"/>
    </row>
    <row r="60" spans="1:20" ht="12" customHeight="1" thickBot="1" x14ac:dyDescent="0.3">
      <c r="C60" s="1"/>
      <c r="D60" s="1"/>
      <c r="G60" s="21"/>
      <c r="I60" s="1"/>
      <c r="J60" s="1"/>
    </row>
    <row r="61" spans="1:20" ht="21" customHeight="1" thickBot="1" x14ac:dyDescent="0.45">
      <c r="B61" s="17" t="s">
        <v>29</v>
      </c>
      <c r="C61" s="8"/>
      <c r="D61" s="8"/>
      <c r="E61" s="197" t="s">
        <v>147</v>
      </c>
      <c r="F61" s="198"/>
      <c r="G61" s="23"/>
      <c r="I61" s="1"/>
      <c r="J61" s="1"/>
      <c r="K61" s="16"/>
    </row>
    <row r="62" spans="1:20" ht="20.25" customHeight="1" thickBot="1" x14ac:dyDescent="0.45">
      <c r="B62" s="17" t="s">
        <v>30</v>
      </c>
      <c r="C62" s="8"/>
      <c r="D62" s="8"/>
      <c r="E62" s="199" t="s">
        <v>146</v>
      </c>
      <c r="F62" s="200"/>
      <c r="G62" s="22">
        <f>G57-G61</f>
        <v>0</v>
      </c>
      <c r="I62" s="1"/>
      <c r="J62" s="1"/>
      <c r="K62" s="16"/>
    </row>
    <row r="63" spans="1:20" ht="23.25" customHeight="1" x14ac:dyDescent="0.25">
      <c r="C63" s="8"/>
      <c r="D63" s="8"/>
      <c r="E63" s="2"/>
      <c r="F63" s="5"/>
      <c r="G63" s="5"/>
      <c r="H63" s="2"/>
      <c r="I63" s="1"/>
      <c r="J63" s="1"/>
      <c r="K63" s="2"/>
      <c r="Q63" s="2"/>
    </row>
    <row r="64" spans="1:20" ht="15.75" customHeight="1" x14ac:dyDescent="0.25">
      <c r="C64" s="8"/>
      <c r="D64" s="8"/>
    </row>
    <row r="65" spans="2:17" ht="4.5" customHeight="1" x14ac:dyDescent="0.3">
      <c r="B65" s="2"/>
      <c r="C65" s="2"/>
      <c r="D65" s="2"/>
      <c r="E65" s="14"/>
      <c r="F65" s="5"/>
      <c r="G65" s="5"/>
      <c r="H65" s="15"/>
      <c r="I65" s="1"/>
      <c r="J65" s="1"/>
      <c r="Q65" s="14"/>
    </row>
  </sheetData>
  <sheetProtection password="CC71" sheet="1" objects="1" scenarios="1" selectLockedCells="1"/>
  <protectedRanges>
    <protectedRange sqref="E8:I8 I9:I10 E11:I15 E9:F9 I5 Q11:Q15 Q8:Q9" name="Rango1"/>
  </protectedRanges>
  <mergeCells count="115">
    <mergeCell ref="C2:D2"/>
    <mergeCell ref="B27:C27"/>
    <mergeCell ref="I36:J36"/>
    <mergeCell ref="I37:J37"/>
    <mergeCell ref="E36:E37"/>
    <mergeCell ref="H31:H33"/>
    <mergeCell ref="B29:C29"/>
    <mergeCell ref="B30:J30"/>
    <mergeCell ref="I29:J29"/>
    <mergeCell ref="G31:G33"/>
    <mergeCell ref="B36:B39"/>
    <mergeCell ref="E38:E39"/>
    <mergeCell ref="G38:G39"/>
    <mergeCell ref="H38:H39"/>
    <mergeCell ref="I38:J38"/>
    <mergeCell ref="I39:J39"/>
    <mergeCell ref="I27:J27"/>
    <mergeCell ref="G36:G37"/>
    <mergeCell ref="H36:H37"/>
    <mergeCell ref="B28:J28"/>
    <mergeCell ref="C4:D4"/>
    <mergeCell ref="C5:D5"/>
    <mergeCell ref="C6:D6"/>
    <mergeCell ref="C7:D7"/>
    <mergeCell ref="L19:N27"/>
    <mergeCell ref="C1:H1"/>
    <mergeCell ref="E2:J2"/>
    <mergeCell ref="E3:J3"/>
    <mergeCell ref="E6:J6"/>
    <mergeCell ref="E4:J4"/>
    <mergeCell ref="I23:J23"/>
    <mergeCell ref="B18:J18"/>
    <mergeCell ref="B19:B21"/>
    <mergeCell ref="L2:N8"/>
    <mergeCell ref="B16:E16"/>
    <mergeCell ref="I16:J16"/>
    <mergeCell ref="B2:B7"/>
    <mergeCell ref="L11:N14"/>
    <mergeCell ref="B8:B10"/>
    <mergeCell ref="B11:B14"/>
    <mergeCell ref="E8:J8"/>
    <mergeCell ref="C3:D3"/>
    <mergeCell ref="I7:J7"/>
    <mergeCell ref="E7:H7"/>
    <mergeCell ref="I19:J19"/>
    <mergeCell ref="I20:J20"/>
    <mergeCell ref="I21:J21"/>
    <mergeCell ref="C12:D12"/>
    <mergeCell ref="C8:D8"/>
    <mergeCell ref="C9:D9"/>
    <mergeCell ref="C10:D10"/>
    <mergeCell ref="C11:D11"/>
    <mergeCell ref="I26:J26"/>
    <mergeCell ref="E5:H5"/>
    <mergeCell ref="D19:D21"/>
    <mergeCell ref="C13:D13"/>
    <mergeCell ref="C14:D14"/>
    <mergeCell ref="E10:H10"/>
    <mergeCell ref="E9:H9"/>
    <mergeCell ref="J57:J58"/>
    <mergeCell ref="I44:J44"/>
    <mergeCell ref="I52:J52"/>
    <mergeCell ref="E61:F61"/>
    <mergeCell ref="E62:F62"/>
    <mergeCell ref="I49:J49"/>
    <mergeCell ref="H57:H59"/>
    <mergeCell ref="E57:E59"/>
    <mergeCell ref="F57:F58"/>
    <mergeCell ref="I51:J51"/>
    <mergeCell ref="I54:J54"/>
    <mergeCell ref="I46:J46"/>
    <mergeCell ref="G57:G59"/>
    <mergeCell ref="I57:I58"/>
    <mergeCell ref="I53:J53"/>
    <mergeCell ref="I50:J50"/>
    <mergeCell ref="I47:J47"/>
    <mergeCell ref="B25:B26"/>
    <mergeCell ref="B51:B54"/>
    <mergeCell ref="A21:A25"/>
    <mergeCell ref="E11:J11"/>
    <mergeCell ref="B17:C17"/>
    <mergeCell ref="G19:G21"/>
    <mergeCell ref="H19:H21"/>
    <mergeCell ref="E12:J12"/>
    <mergeCell ref="E13:J13"/>
    <mergeCell ref="E14:J14"/>
    <mergeCell ref="I17:J17"/>
    <mergeCell ref="I25:J25"/>
    <mergeCell ref="E19:E21"/>
    <mergeCell ref="I22:J22"/>
    <mergeCell ref="I24:J24"/>
    <mergeCell ref="B22:B24"/>
    <mergeCell ref="B50:C50"/>
    <mergeCell ref="B49:C49"/>
    <mergeCell ref="B45:C45"/>
    <mergeCell ref="B46:C46"/>
    <mergeCell ref="B47:C47"/>
    <mergeCell ref="B48:J48"/>
    <mergeCell ref="I45:J45"/>
    <mergeCell ref="E42:E44"/>
    <mergeCell ref="I42:J42"/>
    <mergeCell ref="B42:B44"/>
    <mergeCell ref="I43:J43"/>
    <mergeCell ref="B41:C41"/>
    <mergeCell ref="B35:C35"/>
    <mergeCell ref="I35:J35"/>
    <mergeCell ref="I41:J41"/>
    <mergeCell ref="I40:J40"/>
    <mergeCell ref="I31:J33"/>
    <mergeCell ref="B34:J34"/>
    <mergeCell ref="B40:C40"/>
    <mergeCell ref="D31:D33"/>
    <mergeCell ref="B31:C31"/>
    <mergeCell ref="B32:C32"/>
    <mergeCell ref="B33:C33"/>
  </mergeCells>
  <hyperlinks>
    <hyperlink ref="B62" r:id="rId1"/>
    <hyperlink ref="B61" r:id="rId2"/>
  </hyperlinks>
  <printOptions horizontalCentered="1" verticalCentered="1" gridLines="1"/>
  <pageMargins left="0.19685039370078741" right="0.19685039370078741" top="0.19685039370078741" bottom="0.15748031496062992" header="0.31496062992125984" footer="0.31496062992125984"/>
  <pageSetup paperSize="9" scale="54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G15"/>
  <sheetViews>
    <sheetView workbookViewId="0">
      <selection activeCell="B6" sqref="B6:DZ6"/>
    </sheetView>
  </sheetViews>
  <sheetFormatPr baseColWidth="10" defaultColWidth="11.5703125" defaultRowHeight="15" outlineLevelCol="1" x14ac:dyDescent="0.25"/>
  <cols>
    <col min="4" max="4" width="20.85546875" customWidth="1"/>
    <col min="8" max="121" width="11.42578125" hidden="1" customWidth="1" outlineLevel="1"/>
    <col min="122" max="122" width="11.42578125" collapsed="1"/>
    <col min="127" max="128" width="14.7109375" customWidth="1"/>
    <col min="129" max="129" width="47.7109375" customWidth="1"/>
  </cols>
  <sheetData>
    <row r="2" spans="1:137" x14ac:dyDescent="0.25">
      <c r="A2" s="8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</row>
    <row r="3" spans="1:137" s="50" customFormat="1" ht="36" x14ac:dyDescent="0.25">
      <c r="A3" s="83"/>
      <c r="B3" s="271"/>
      <c r="C3" s="271"/>
      <c r="D3" s="271"/>
      <c r="E3" s="271"/>
      <c r="F3" s="271"/>
      <c r="G3" s="271"/>
      <c r="H3" s="267" t="s">
        <v>41</v>
      </c>
      <c r="I3" s="267"/>
      <c r="J3" s="267"/>
      <c r="K3" s="267"/>
      <c r="L3" s="267"/>
      <c r="M3" s="267" t="s">
        <v>43</v>
      </c>
      <c r="N3" s="267"/>
      <c r="O3" s="267"/>
      <c r="P3" s="267" t="s">
        <v>94</v>
      </c>
      <c r="Q3" s="267"/>
      <c r="R3" s="267"/>
      <c r="S3" s="267" t="s">
        <v>44</v>
      </c>
      <c r="T3" s="267"/>
      <c r="U3" s="267"/>
      <c r="V3" s="267" t="s">
        <v>115</v>
      </c>
      <c r="W3" s="267"/>
      <c r="X3" s="267"/>
      <c r="Y3" s="267" t="s">
        <v>108</v>
      </c>
      <c r="Z3" s="267"/>
      <c r="AA3" s="267"/>
      <c r="AB3" s="267" t="s">
        <v>116</v>
      </c>
      <c r="AC3" s="267"/>
      <c r="AD3" s="267"/>
      <c r="AE3" s="272" t="s">
        <v>42</v>
      </c>
      <c r="AF3" s="272"/>
      <c r="AG3" s="272"/>
      <c r="AH3" s="267" t="s">
        <v>45</v>
      </c>
      <c r="AI3" s="267"/>
      <c r="AJ3" s="267"/>
      <c r="AK3" s="267"/>
      <c r="AL3" s="267"/>
      <c r="AM3" s="267"/>
      <c r="AN3" s="267"/>
      <c r="AO3" s="267" t="s">
        <v>46</v>
      </c>
      <c r="AP3" s="267"/>
      <c r="AQ3" s="267"/>
      <c r="AR3" s="267" t="s">
        <v>47</v>
      </c>
      <c r="AS3" s="267"/>
      <c r="AT3" s="267"/>
      <c r="AU3" s="267" t="s">
        <v>20</v>
      </c>
      <c r="AV3" s="267"/>
      <c r="AW3" s="267"/>
      <c r="AX3" s="273" t="s">
        <v>48</v>
      </c>
      <c r="AY3" s="273"/>
      <c r="AZ3" s="273"/>
      <c r="BA3" s="267" t="s">
        <v>49</v>
      </c>
      <c r="BB3" s="267"/>
      <c r="BC3" s="267"/>
      <c r="BD3" s="267" t="s">
        <v>140</v>
      </c>
      <c r="BE3" s="267"/>
      <c r="BF3" s="267"/>
      <c r="BG3" s="267" t="s">
        <v>141</v>
      </c>
      <c r="BH3" s="267"/>
      <c r="BI3" s="267"/>
      <c r="BJ3" s="267"/>
      <c r="BK3" s="267" t="s">
        <v>144</v>
      </c>
      <c r="BL3" s="267"/>
      <c r="BM3" s="267"/>
      <c r="BN3" s="267"/>
      <c r="BO3" s="267" t="s">
        <v>50</v>
      </c>
      <c r="BP3" s="267"/>
      <c r="BQ3" s="267"/>
      <c r="BR3" s="267" t="s">
        <v>51</v>
      </c>
      <c r="BS3" s="267"/>
      <c r="BT3" s="267"/>
      <c r="BU3" s="267" t="s">
        <v>95</v>
      </c>
      <c r="BV3" s="267"/>
      <c r="BW3" s="267"/>
      <c r="BX3" s="267"/>
      <c r="BY3" s="267"/>
      <c r="BZ3" s="267" t="s">
        <v>52</v>
      </c>
      <c r="CA3" s="267"/>
      <c r="CB3" s="267"/>
      <c r="CC3" s="267" t="s">
        <v>53</v>
      </c>
      <c r="CD3" s="267"/>
      <c r="CE3" s="267"/>
      <c r="CF3" s="267" t="s">
        <v>54</v>
      </c>
      <c r="CG3" s="267"/>
      <c r="CH3" s="267"/>
      <c r="CI3" s="267" t="s">
        <v>100</v>
      </c>
      <c r="CJ3" s="267"/>
      <c r="CK3" s="267"/>
      <c r="CL3" s="267" t="s">
        <v>55</v>
      </c>
      <c r="CM3" s="267"/>
      <c r="CN3" s="267"/>
      <c r="CO3" s="267" t="s">
        <v>56</v>
      </c>
      <c r="CP3" s="267"/>
      <c r="CQ3" s="267"/>
      <c r="CR3" s="267" t="s">
        <v>57</v>
      </c>
      <c r="CS3" s="267"/>
      <c r="CT3" s="267"/>
      <c r="CU3" s="267" t="s">
        <v>97</v>
      </c>
      <c r="CV3" s="267"/>
      <c r="CW3" s="267"/>
      <c r="CX3" s="267" t="s">
        <v>58</v>
      </c>
      <c r="CY3" s="267"/>
      <c r="CZ3" s="267"/>
      <c r="DA3" s="267" t="s">
        <v>96</v>
      </c>
      <c r="DB3" s="267"/>
      <c r="DC3" s="267"/>
      <c r="DD3" s="267" t="s">
        <v>59</v>
      </c>
      <c r="DE3" s="267"/>
      <c r="DF3" s="267"/>
      <c r="DG3" s="267" t="s">
        <v>119</v>
      </c>
      <c r="DH3" s="267"/>
      <c r="DI3" s="267"/>
      <c r="DJ3" s="267" t="s">
        <v>60</v>
      </c>
      <c r="DK3" s="267"/>
      <c r="DL3" s="267"/>
      <c r="DM3" s="267" t="s">
        <v>61</v>
      </c>
      <c r="DN3" s="267"/>
      <c r="DO3" s="267"/>
      <c r="DP3" s="136"/>
      <c r="DQ3" s="136"/>
      <c r="DR3" s="269" t="s">
        <v>62</v>
      </c>
      <c r="DS3" s="269"/>
      <c r="DT3" s="269"/>
      <c r="DU3" s="269"/>
      <c r="DV3" s="269" t="s">
        <v>63</v>
      </c>
      <c r="DW3" s="269"/>
      <c r="DX3" s="269"/>
      <c r="DY3" s="269"/>
      <c r="DZ3" s="269"/>
      <c r="EA3" s="131"/>
      <c r="EB3" s="131"/>
      <c r="EC3" s="131"/>
      <c r="ED3" s="131"/>
      <c r="EE3" s="131"/>
      <c r="EF3" s="131"/>
      <c r="EG3" s="131"/>
    </row>
    <row r="4" spans="1:137" ht="15.75" x14ac:dyDescent="0.25">
      <c r="A4" s="82"/>
      <c r="B4" s="34" t="s">
        <v>64</v>
      </c>
      <c r="C4" s="33" t="s">
        <v>38</v>
      </c>
      <c r="D4" s="32" t="s">
        <v>65</v>
      </c>
      <c r="E4" s="36" t="s">
        <v>66</v>
      </c>
      <c r="F4" s="268" t="s">
        <v>67</v>
      </c>
      <c r="G4" s="268"/>
      <c r="H4" s="37" t="s">
        <v>68</v>
      </c>
      <c r="I4" s="37" t="s">
        <v>69</v>
      </c>
      <c r="J4" s="37" t="s">
        <v>70</v>
      </c>
      <c r="K4" s="137" t="s">
        <v>71</v>
      </c>
      <c r="L4" s="137" t="s">
        <v>72</v>
      </c>
      <c r="M4" s="137" t="s">
        <v>73</v>
      </c>
      <c r="N4" s="137" t="s">
        <v>71</v>
      </c>
      <c r="O4" s="137" t="s">
        <v>72</v>
      </c>
      <c r="P4" s="137" t="s">
        <v>73</v>
      </c>
      <c r="Q4" s="137" t="s">
        <v>71</v>
      </c>
      <c r="R4" s="137" t="s">
        <v>72</v>
      </c>
      <c r="S4" s="137" t="s">
        <v>73</v>
      </c>
      <c r="T4" s="137" t="s">
        <v>71</v>
      </c>
      <c r="U4" s="137" t="s">
        <v>72</v>
      </c>
      <c r="V4" s="137" t="s">
        <v>73</v>
      </c>
      <c r="W4" s="137" t="s">
        <v>71</v>
      </c>
      <c r="X4" s="137" t="s">
        <v>72</v>
      </c>
      <c r="Y4" s="137" t="s">
        <v>73</v>
      </c>
      <c r="Z4" s="137" t="s">
        <v>71</v>
      </c>
      <c r="AA4" s="137" t="s">
        <v>72</v>
      </c>
      <c r="AB4" s="137" t="s">
        <v>73</v>
      </c>
      <c r="AC4" s="137" t="s">
        <v>71</v>
      </c>
      <c r="AD4" s="137" t="s">
        <v>72</v>
      </c>
      <c r="AE4" s="137" t="s">
        <v>73</v>
      </c>
      <c r="AF4" s="137" t="s">
        <v>71</v>
      </c>
      <c r="AG4" s="137" t="s">
        <v>72</v>
      </c>
      <c r="AH4" s="32" t="s">
        <v>74</v>
      </c>
      <c r="AI4" s="32" t="s">
        <v>75</v>
      </c>
      <c r="AJ4" s="32" t="s">
        <v>76</v>
      </c>
      <c r="AK4" s="32" t="s">
        <v>77</v>
      </c>
      <c r="AL4" s="32" t="s">
        <v>70</v>
      </c>
      <c r="AM4" s="32" t="s">
        <v>71</v>
      </c>
      <c r="AN4" s="32" t="s">
        <v>72</v>
      </c>
      <c r="AO4" s="38" t="s">
        <v>73</v>
      </c>
      <c r="AP4" s="38" t="s">
        <v>71</v>
      </c>
      <c r="AQ4" s="38" t="s">
        <v>72</v>
      </c>
      <c r="AR4" s="38" t="s">
        <v>73</v>
      </c>
      <c r="AS4" s="38" t="s">
        <v>71</v>
      </c>
      <c r="AT4" s="38" t="s">
        <v>72</v>
      </c>
      <c r="AU4" s="38" t="s">
        <v>73</v>
      </c>
      <c r="AV4" s="38" t="s">
        <v>71</v>
      </c>
      <c r="AW4" s="38" t="s">
        <v>72</v>
      </c>
      <c r="AX4" s="38" t="s">
        <v>73</v>
      </c>
      <c r="AY4" s="38" t="s">
        <v>71</v>
      </c>
      <c r="AZ4" s="38" t="s">
        <v>72</v>
      </c>
      <c r="BA4" s="38" t="s">
        <v>73</v>
      </c>
      <c r="BB4" s="38" t="s">
        <v>71</v>
      </c>
      <c r="BC4" s="38" t="s">
        <v>72</v>
      </c>
      <c r="BD4" s="38" t="s">
        <v>78</v>
      </c>
      <c r="BE4" s="38" t="s">
        <v>71</v>
      </c>
      <c r="BF4" s="38" t="s">
        <v>72</v>
      </c>
      <c r="BG4" s="38"/>
      <c r="BH4" s="38" t="s">
        <v>78</v>
      </c>
      <c r="BI4" s="38" t="s">
        <v>71</v>
      </c>
      <c r="BJ4" s="38" t="s">
        <v>72</v>
      </c>
      <c r="BK4" s="38"/>
      <c r="BL4" s="38"/>
      <c r="BM4" s="38" t="s">
        <v>71</v>
      </c>
      <c r="BN4" s="38" t="s">
        <v>72</v>
      </c>
      <c r="BO4" s="38" t="s">
        <v>78</v>
      </c>
      <c r="BP4" s="38" t="s">
        <v>71</v>
      </c>
      <c r="BQ4" s="38" t="s">
        <v>72</v>
      </c>
      <c r="BR4" s="38" t="s">
        <v>73</v>
      </c>
      <c r="BS4" s="38" t="s">
        <v>71</v>
      </c>
      <c r="BT4" s="38" t="s">
        <v>72</v>
      </c>
      <c r="BU4" s="137" t="s">
        <v>101</v>
      </c>
      <c r="BV4" s="137" t="s">
        <v>102</v>
      </c>
      <c r="BW4" s="137" t="s">
        <v>103</v>
      </c>
      <c r="BX4" s="137" t="s">
        <v>71</v>
      </c>
      <c r="BY4" s="137" t="s">
        <v>72</v>
      </c>
      <c r="BZ4" s="38" t="s">
        <v>73</v>
      </c>
      <c r="CA4" s="38" t="s">
        <v>79</v>
      </c>
      <c r="CB4" s="38" t="s">
        <v>72</v>
      </c>
      <c r="CC4" s="38" t="s">
        <v>73</v>
      </c>
      <c r="CD4" s="137" t="s">
        <v>71</v>
      </c>
      <c r="CE4" s="137" t="s">
        <v>72</v>
      </c>
      <c r="CF4" s="137" t="s">
        <v>73</v>
      </c>
      <c r="CG4" s="137" t="s">
        <v>71</v>
      </c>
      <c r="CH4" s="137" t="s">
        <v>72</v>
      </c>
      <c r="CI4" s="137" t="s">
        <v>73</v>
      </c>
      <c r="CJ4" s="137" t="s">
        <v>71</v>
      </c>
      <c r="CK4" s="137" t="s">
        <v>72</v>
      </c>
      <c r="CL4" s="137" t="s">
        <v>73</v>
      </c>
      <c r="CM4" s="137" t="s">
        <v>71</v>
      </c>
      <c r="CN4" s="137" t="s">
        <v>72</v>
      </c>
      <c r="CO4" s="137" t="s">
        <v>73</v>
      </c>
      <c r="CP4" s="137" t="s">
        <v>71</v>
      </c>
      <c r="CQ4" s="137" t="s">
        <v>72</v>
      </c>
      <c r="CR4" s="137" t="s">
        <v>73</v>
      </c>
      <c r="CS4" s="137" t="s">
        <v>71</v>
      </c>
      <c r="CT4" s="137" t="s">
        <v>72</v>
      </c>
      <c r="CU4" s="137" t="s">
        <v>73</v>
      </c>
      <c r="CV4" s="137" t="s">
        <v>71</v>
      </c>
      <c r="CW4" s="137" t="s">
        <v>72</v>
      </c>
      <c r="CX4" s="137" t="s">
        <v>73</v>
      </c>
      <c r="CY4" s="137" t="s">
        <v>71</v>
      </c>
      <c r="CZ4" s="137" t="s">
        <v>72</v>
      </c>
      <c r="DA4" s="137" t="s">
        <v>73</v>
      </c>
      <c r="DB4" s="137" t="s">
        <v>71</v>
      </c>
      <c r="DC4" s="137" t="s">
        <v>72</v>
      </c>
      <c r="DD4" s="137" t="s">
        <v>73</v>
      </c>
      <c r="DE4" s="137" t="s">
        <v>71</v>
      </c>
      <c r="DF4" s="137" t="s">
        <v>72</v>
      </c>
      <c r="DG4" s="137" t="s">
        <v>73</v>
      </c>
      <c r="DH4" s="137" t="s">
        <v>71</v>
      </c>
      <c r="DI4" s="137" t="s">
        <v>72</v>
      </c>
      <c r="DJ4" s="137" t="s">
        <v>73</v>
      </c>
      <c r="DK4" s="137" t="s">
        <v>71</v>
      </c>
      <c r="DL4" s="137" t="s">
        <v>72</v>
      </c>
      <c r="DM4" s="137" t="s">
        <v>73</v>
      </c>
      <c r="DN4" s="137" t="s">
        <v>79</v>
      </c>
      <c r="DO4" s="137" t="s">
        <v>72</v>
      </c>
      <c r="DP4" s="137" t="s">
        <v>80</v>
      </c>
      <c r="DQ4" s="33" t="s">
        <v>23</v>
      </c>
      <c r="DR4" s="33" t="s">
        <v>81</v>
      </c>
      <c r="DS4" s="33" t="s">
        <v>82</v>
      </c>
      <c r="DT4" s="34" t="s">
        <v>83</v>
      </c>
      <c r="DU4" s="33" t="s">
        <v>3</v>
      </c>
      <c r="DV4" s="33" t="s">
        <v>84</v>
      </c>
      <c r="DW4" s="268" t="s">
        <v>85</v>
      </c>
      <c r="DX4" s="268"/>
      <c r="DY4" s="268"/>
      <c r="DZ4" s="39" t="s">
        <v>86</v>
      </c>
      <c r="EA4" s="107"/>
      <c r="EB4" s="107"/>
      <c r="EC4" s="107"/>
      <c r="ED4" s="107"/>
      <c r="EE4" s="107"/>
      <c r="EF4" s="107"/>
      <c r="EG4" s="107"/>
    </row>
    <row r="5" spans="1:137" x14ac:dyDescent="0.25">
      <c r="A5" s="8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107"/>
      <c r="EB5" s="107"/>
      <c r="EC5" s="107"/>
      <c r="ED5" s="107"/>
      <c r="EE5" s="107"/>
      <c r="EF5" s="107"/>
      <c r="EG5" s="107"/>
    </row>
    <row r="6" spans="1:137" ht="15.75" customHeight="1" x14ac:dyDescent="0.5">
      <c r="A6" s="84" t="s">
        <v>91</v>
      </c>
      <c r="B6" s="52">
        <f>Hoja1!C1</f>
        <v>0</v>
      </c>
      <c r="C6" s="53">
        <f>Hoja1!J1</f>
        <v>0</v>
      </c>
      <c r="D6" s="54">
        <f>Hoja1!E2</f>
        <v>0</v>
      </c>
      <c r="E6" s="36">
        <f>Hoja1!E6</f>
        <v>0</v>
      </c>
      <c r="F6" s="55"/>
      <c r="G6" s="55"/>
      <c r="H6" s="56">
        <f>Hoja1!F19</f>
        <v>0</v>
      </c>
      <c r="I6" s="56">
        <f>Hoja1!F20</f>
        <v>0</v>
      </c>
      <c r="J6" s="56">
        <f>Hoja1!F21</f>
        <v>0</v>
      </c>
      <c r="K6" s="56">
        <f>IF(SUM(H6:J6)&lt;&gt;0,Hoja1!E19,0)</f>
        <v>0</v>
      </c>
      <c r="L6" s="57"/>
      <c r="M6" s="56">
        <f>Hoja1!F22</f>
        <v>0</v>
      </c>
      <c r="N6" s="56">
        <f>IF(Hoja1!F22&lt;&gt;"",Hoja1!E22,0)</f>
        <v>0</v>
      </c>
      <c r="O6" s="57"/>
      <c r="P6" s="56">
        <f>Hoja1!F23</f>
        <v>0</v>
      </c>
      <c r="Q6" s="56">
        <f>IF(Hoja1!F23&lt;&gt;"",Hoja1!E23,0)</f>
        <v>0</v>
      </c>
      <c r="R6" s="58"/>
      <c r="S6" s="56">
        <f>Hoja1!F24</f>
        <v>0</v>
      </c>
      <c r="T6" s="56">
        <f>IF(Hoja1!F24&lt;&gt;"",Hoja1!E24,0)</f>
        <v>0</v>
      </c>
      <c r="U6" s="58"/>
      <c r="V6" s="56">
        <f>Hoja1!F25</f>
        <v>0</v>
      </c>
      <c r="W6" s="56">
        <f>IF(Hoja1!F25&lt;&gt;"",Hoja1!E25,0)</f>
        <v>0</v>
      </c>
      <c r="X6" s="58"/>
      <c r="Y6" s="56">
        <f>Hoja1!F26</f>
        <v>0</v>
      </c>
      <c r="Z6" s="56">
        <f>IF(Hoja1!F26&lt;&gt;"",Hoja1!E26,0)</f>
        <v>0</v>
      </c>
      <c r="AA6" s="58"/>
      <c r="AB6" s="56">
        <f>Hoja1!F27</f>
        <v>0</v>
      </c>
      <c r="AC6" s="56">
        <f>IF(Hoja1!F27&lt;&gt;"",Hoja1!E27,0)</f>
        <v>0</v>
      </c>
      <c r="AD6" s="58"/>
      <c r="AE6" s="56">
        <v>0</v>
      </c>
      <c r="AF6" s="56">
        <v>0</v>
      </c>
      <c r="AG6" s="58"/>
      <c r="AH6" s="59"/>
      <c r="AI6" s="59"/>
      <c r="AJ6" s="59"/>
      <c r="AK6" s="59"/>
      <c r="AL6" s="59"/>
      <c r="AM6" s="59"/>
      <c r="AN6" s="60"/>
      <c r="AO6" s="61">
        <f>Hoja1!F29</f>
        <v>0</v>
      </c>
      <c r="AP6" s="61">
        <f>IF(Hoja1!F29&lt;&gt;"",Hoja1!E29,0)</f>
        <v>0</v>
      </c>
      <c r="AQ6" s="58"/>
      <c r="AR6" s="61"/>
      <c r="AS6" s="61"/>
      <c r="AT6" s="58"/>
      <c r="AU6" s="61">
        <f>Hoja1!F31</f>
        <v>0</v>
      </c>
      <c r="AV6" s="61">
        <f>IF(Hoja1!F31&lt;&gt;"",Hoja1!E31,0)</f>
        <v>0</v>
      </c>
      <c r="AW6" s="58"/>
      <c r="AX6" s="61">
        <f>Hoja1!F32</f>
        <v>0</v>
      </c>
      <c r="AY6" s="61">
        <f>IF(Hoja1!F32&lt;&gt;"",Hoja1!E32,0)</f>
        <v>0</v>
      </c>
      <c r="AZ6" s="58"/>
      <c r="BA6" s="61">
        <f>Hoja1!F33</f>
        <v>0</v>
      </c>
      <c r="BB6" s="61">
        <f>IF(Hoja1!F33&lt;&gt;"",Hoja1!E33,0)</f>
        <v>0</v>
      </c>
      <c r="BC6" s="58"/>
      <c r="BD6" s="61">
        <f>Hoja1!F35</f>
        <v>0</v>
      </c>
      <c r="BE6" s="61">
        <f>IF(Hoja1!F35&lt;&gt;"",Hoja1!E35,0)</f>
        <v>0</v>
      </c>
      <c r="BF6" s="58"/>
      <c r="BG6" s="58">
        <f>Hoja1!F36</f>
        <v>0</v>
      </c>
      <c r="BH6" s="58">
        <f>Hoja1!F37</f>
        <v>0</v>
      </c>
      <c r="BI6" s="61" t="str">
        <f>IF((Hoja1!F36+Hoja1!F37)&gt;0,Hoja1!E36,"0")</f>
        <v>0</v>
      </c>
      <c r="BJ6" s="58"/>
      <c r="BK6" s="58">
        <f>Hoja1!F38</f>
        <v>0</v>
      </c>
      <c r="BL6" s="58">
        <f>Hoja1!F39</f>
        <v>0</v>
      </c>
      <c r="BM6" s="58" t="str">
        <f>IF((Hoja1!F38+Hoja1!F39)&gt;0,Hoja1!E38,"0")</f>
        <v>0</v>
      </c>
      <c r="BN6" s="58"/>
      <c r="BO6" s="61">
        <f>Hoja1!F40</f>
        <v>0</v>
      </c>
      <c r="BP6" s="61">
        <f>IF(Hoja1!F40&lt;&gt;"",Hoja1!E40,0)</f>
        <v>0</v>
      </c>
      <c r="BQ6" s="58"/>
      <c r="BR6" s="61">
        <f>Hoja1!F41</f>
        <v>0</v>
      </c>
      <c r="BS6" s="61">
        <f>IF(Hoja1!F41&lt;&gt;"",Hoja1!E41,0)</f>
        <v>0</v>
      </c>
      <c r="BT6" s="58"/>
      <c r="BU6" s="56">
        <f>Hoja1!F42</f>
        <v>0</v>
      </c>
      <c r="BV6" s="56">
        <f>Hoja1!F43</f>
        <v>0</v>
      </c>
      <c r="BW6" s="56">
        <f>Hoja1!F44</f>
        <v>0</v>
      </c>
      <c r="BX6" s="56">
        <f>IF(SUM(BU6:BW6)&lt;&gt;0,Hoja1!E42,0)</f>
        <v>0</v>
      </c>
      <c r="BY6" s="58"/>
      <c r="BZ6" s="62">
        <f>Hoja1!F45</f>
        <v>0</v>
      </c>
      <c r="CA6" s="62">
        <f>IF(Hoja1!F45&lt;&gt;"",Hoja1!E45,0)</f>
        <v>0</v>
      </c>
      <c r="CB6" s="63"/>
      <c r="CC6" s="61">
        <v>0</v>
      </c>
      <c r="CD6" s="56">
        <v>0</v>
      </c>
      <c r="CE6" s="58"/>
      <c r="CF6" s="56">
        <f>Hoja1!F46</f>
        <v>0</v>
      </c>
      <c r="CG6" s="56">
        <f>IF(Hoja1!F46&lt;&gt;"",Hoja1!E46,0)</f>
        <v>0</v>
      </c>
      <c r="CH6" s="58"/>
      <c r="CI6" s="56">
        <f>Hoja1!F47</f>
        <v>0</v>
      </c>
      <c r="CJ6" s="56">
        <f>IF(Hoja1!F47&lt;&gt;"",Hoja1!E47,0)</f>
        <v>0</v>
      </c>
      <c r="CK6" s="58"/>
      <c r="CL6" s="56">
        <v>0</v>
      </c>
      <c r="CM6" s="56">
        <v>0</v>
      </c>
      <c r="CN6" s="58"/>
      <c r="CO6" s="56">
        <f>Hoja1!F49</f>
        <v>0</v>
      </c>
      <c r="CP6" s="56">
        <f>IF(Hoja1!F49&lt;&gt;"",Hoja1!E49,0)</f>
        <v>0</v>
      </c>
      <c r="CQ6" s="58"/>
      <c r="CR6" s="56"/>
      <c r="CS6" s="56"/>
      <c r="CT6" s="58"/>
      <c r="CU6" s="56">
        <f>Hoja1!F50</f>
        <v>0</v>
      </c>
      <c r="CV6" s="56">
        <f>IF(Hoja1!F50&lt;&gt;"",Hoja1!E50,0)</f>
        <v>0</v>
      </c>
      <c r="CW6" s="58"/>
      <c r="CX6" s="56">
        <f>Hoja1!F51</f>
        <v>0</v>
      </c>
      <c r="CY6" s="56">
        <f>IF(Hoja1!F51&lt;&gt;"",Hoja1!E51,0)</f>
        <v>0</v>
      </c>
      <c r="CZ6" s="58"/>
      <c r="DA6" s="56">
        <f>Hoja1!F52</f>
        <v>0</v>
      </c>
      <c r="DB6" s="56">
        <f>IF(Hoja1!F52&lt;&gt;"",Hoja1!E52,0)</f>
        <v>0</v>
      </c>
      <c r="DC6" s="58"/>
      <c r="DD6" s="56">
        <f>Hoja1!F53</f>
        <v>0</v>
      </c>
      <c r="DE6" s="56">
        <f>IF(Hoja1!F53&lt;&gt;"",Hoja1!E53,0)</f>
        <v>0</v>
      </c>
      <c r="DF6" s="58"/>
      <c r="DG6" s="58">
        <f>Hoja1!F54</f>
        <v>0</v>
      </c>
      <c r="DH6" s="58">
        <f>IF(Hoja1!F54&lt;&gt;"",Hoja1!E54,0)</f>
        <v>0</v>
      </c>
      <c r="DI6" s="58"/>
      <c r="DJ6" s="56">
        <v>0</v>
      </c>
      <c r="DK6" s="56">
        <v>0</v>
      </c>
      <c r="DL6" s="58"/>
      <c r="DM6" s="55">
        <v>0</v>
      </c>
      <c r="DN6" s="55">
        <v>0</v>
      </c>
      <c r="DO6" s="60"/>
      <c r="DP6" s="64"/>
      <c r="DQ6" s="55"/>
      <c r="DR6" s="65"/>
      <c r="DS6" s="66" t="s">
        <v>40</v>
      </c>
      <c r="DT6" s="67"/>
      <c r="DU6" s="63"/>
      <c r="DV6" s="67" t="s">
        <v>87</v>
      </c>
      <c r="DW6" s="270">
        <f>Hoja1!E8</f>
        <v>0</v>
      </c>
      <c r="DX6" s="270"/>
      <c r="DY6" s="270"/>
      <c r="DZ6" s="68"/>
      <c r="EA6" s="40" t="s">
        <v>91</v>
      </c>
      <c r="EB6" s="107"/>
      <c r="EC6" s="107"/>
      <c r="ED6" s="107"/>
      <c r="EE6" s="107"/>
      <c r="EF6" s="107"/>
      <c r="EG6" s="107"/>
    </row>
    <row r="7" spans="1:137" x14ac:dyDescent="0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7"/>
      <c r="EB7" s="107"/>
      <c r="EC7" s="107"/>
      <c r="ED7" s="107"/>
      <c r="EE7" s="107"/>
      <c r="EF7" s="107"/>
      <c r="EG7" s="107"/>
    </row>
    <row r="8" spans="1:137" x14ac:dyDescent="0.2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7"/>
      <c r="EB8" s="107"/>
      <c r="EC8" s="107"/>
      <c r="ED8" s="107"/>
      <c r="EE8" s="107"/>
      <c r="EF8" s="107"/>
      <c r="EG8" s="107"/>
    </row>
    <row r="9" spans="1:137" x14ac:dyDescent="0.25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7"/>
      <c r="EB9" s="107"/>
      <c r="EC9" s="107"/>
      <c r="ED9" s="107"/>
      <c r="EE9" s="107"/>
      <c r="EF9" s="107"/>
      <c r="EG9" s="107"/>
    </row>
    <row r="10" spans="1:137" x14ac:dyDescent="0.2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</row>
    <row r="11" spans="1:137" x14ac:dyDescent="0.2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</row>
    <row r="12" spans="1:137" x14ac:dyDescent="0.2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</row>
    <row r="13" spans="1:137" x14ac:dyDescent="0.2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</row>
    <row r="14" spans="1:137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</row>
    <row r="15" spans="1:137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</row>
  </sheetData>
  <mergeCells count="40">
    <mergeCell ref="DW6:DY6"/>
    <mergeCell ref="BO3:BQ3"/>
    <mergeCell ref="B3:G3"/>
    <mergeCell ref="H3:L3"/>
    <mergeCell ref="AE3:AG3"/>
    <mergeCell ref="M3:O3"/>
    <mergeCell ref="P3:R3"/>
    <mergeCell ref="S3:U3"/>
    <mergeCell ref="AH3:AN3"/>
    <mergeCell ref="AO3:AQ3"/>
    <mergeCell ref="AR3:AT3"/>
    <mergeCell ref="AU3:AW3"/>
    <mergeCell ref="AX3:AZ3"/>
    <mergeCell ref="BA3:BC3"/>
    <mergeCell ref="DR3:DU3"/>
    <mergeCell ref="F4:G4"/>
    <mergeCell ref="DW4:DY4"/>
    <mergeCell ref="CO3:CQ3"/>
    <mergeCell ref="CR3:CT3"/>
    <mergeCell ref="CX3:CZ3"/>
    <mergeCell ref="DD3:DF3"/>
    <mergeCell ref="DJ3:DL3"/>
    <mergeCell ref="DM3:DO3"/>
    <mergeCell ref="DV3:DZ3"/>
    <mergeCell ref="DG3:DI3"/>
    <mergeCell ref="CL3:CN3"/>
    <mergeCell ref="CU3:CW3"/>
    <mergeCell ref="CI3:CK3"/>
    <mergeCell ref="DA3:DC3"/>
    <mergeCell ref="V3:X3"/>
    <mergeCell ref="Y3:AA3"/>
    <mergeCell ref="AB3:AD3"/>
    <mergeCell ref="BR3:BT3"/>
    <mergeCell ref="BU3:BY3"/>
    <mergeCell ref="BZ3:CB3"/>
    <mergeCell ref="CC3:CE3"/>
    <mergeCell ref="CF3:CH3"/>
    <mergeCell ref="BD3:BF3"/>
    <mergeCell ref="BG3:BJ3"/>
    <mergeCell ref="BK3:BN3"/>
  </mergeCells>
  <conditionalFormatting sqref="DS6">
    <cfRule type="cellIs" dxfId="47" priority="81" operator="equal">
      <formula>"no"</formula>
    </cfRule>
  </conditionalFormatting>
  <conditionalFormatting sqref="DD6:DE6 CX6:CY6 CL6:CM6 DJ6:DK6 DM6:DN6 AX6:AY6 AU6:AV6 BA6:BB6 AE6:AF6 BR6:BS6 AH6:AM6 P6:Q6 M6:N6 AO6:AP6 AR6:AS6 BZ6:CA6 CC6:CD6 CF6:CG6 CR6:CS6 CO6:CP6 BO6:BP6 H6:K6 S6:T6">
    <cfRule type="cellIs" dxfId="46" priority="80" operator="equal">
      <formula>0</formula>
    </cfRule>
  </conditionalFormatting>
  <conditionalFormatting sqref="BU6:BX6">
    <cfRule type="cellIs" dxfId="45" priority="78" operator="equal">
      <formula>0</formula>
    </cfRule>
  </conditionalFormatting>
  <conditionalFormatting sqref="DZ6 CX6:CZ6 DD6:DV6 CL6:CT6 AE6:BC6 B6:U6 BO6:CH6">
    <cfRule type="expression" dxfId="44" priority="76">
      <formula>IF($DT6="no",$DW6="si")</formula>
    </cfRule>
    <cfRule type="expression" dxfId="43" priority="77">
      <formula>IF($DW6="si",$DT6&lt;&gt;"no")</formula>
    </cfRule>
    <cfRule type="expression" dxfId="42" priority="79">
      <formula>IF($DW6="ep",$DT6="no")</formula>
    </cfRule>
    <cfRule type="expression" dxfId="41" priority="82">
      <formula>IF($DW6="ep",$DT6&lt;&gt;"no")</formula>
    </cfRule>
  </conditionalFormatting>
  <conditionalFormatting sqref="DW6">
    <cfRule type="expression" dxfId="40" priority="53">
      <formula>IF($DT6="no",$DW6="si")</formula>
    </cfRule>
    <cfRule type="expression" dxfId="39" priority="54">
      <formula>IF($DW6="si",$DT6&lt;&gt;"no")</formula>
    </cfRule>
    <cfRule type="expression" dxfId="38" priority="55">
      <formula>IF($DW6="ep",$DT6="no")</formula>
    </cfRule>
    <cfRule type="expression" dxfId="37" priority="56">
      <formula>IF($DW6="ep",$DT6&lt;&gt;"no")</formula>
    </cfRule>
  </conditionalFormatting>
  <conditionalFormatting sqref="CU6:CV6">
    <cfRule type="cellIs" dxfId="36" priority="51" operator="equal">
      <formula>0</formula>
    </cfRule>
  </conditionalFormatting>
  <conditionalFormatting sqref="CU6:CW6">
    <cfRule type="expression" dxfId="35" priority="48">
      <formula>IF($DT6="no",$DW6="si")</formula>
    </cfRule>
    <cfRule type="expression" dxfId="34" priority="49">
      <formula>IF($DW6="si",$DT6&lt;&gt;"no")</formula>
    </cfRule>
    <cfRule type="expression" dxfId="33" priority="50">
      <formula>IF($DW6="ep",$DT6="no")</formula>
    </cfRule>
    <cfRule type="expression" dxfId="32" priority="52">
      <formula>IF($DW6="ep",$DT6&lt;&gt;"no")</formula>
    </cfRule>
  </conditionalFormatting>
  <conditionalFormatting sqref="DA6:DB6">
    <cfRule type="cellIs" dxfId="31" priority="46" operator="equal">
      <formula>0</formula>
    </cfRule>
  </conditionalFormatting>
  <conditionalFormatting sqref="DA6:DC6">
    <cfRule type="expression" dxfId="30" priority="43">
      <formula>IF($DT6="no",$DW6="si")</formula>
    </cfRule>
    <cfRule type="expression" dxfId="29" priority="44">
      <formula>IF($DW6="si",$DT6&lt;&gt;"no")</formula>
    </cfRule>
    <cfRule type="expression" dxfId="28" priority="45">
      <formula>IF($DW6="ep",$DT6="no")</formula>
    </cfRule>
    <cfRule type="expression" dxfId="27" priority="47">
      <formula>IF($DW6="ep",$DT6&lt;&gt;"no")</formula>
    </cfRule>
  </conditionalFormatting>
  <conditionalFormatting sqref="CI6:CJ6">
    <cfRule type="cellIs" dxfId="26" priority="41" operator="equal">
      <formula>0</formula>
    </cfRule>
  </conditionalFormatting>
  <conditionalFormatting sqref="CI6:CK6">
    <cfRule type="expression" dxfId="25" priority="38">
      <formula>IF($DT6="no",$DW6="si")</formula>
    </cfRule>
    <cfRule type="expression" dxfId="24" priority="39">
      <formula>IF($DW6="si",$DT6&lt;&gt;"no")</formula>
    </cfRule>
    <cfRule type="expression" dxfId="23" priority="40">
      <formula>IF($DW6="ep",$DT6="no")</formula>
    </cfRule>
    <cfRule type="expression" dxfId="22" priority="42">
      <formula>IF($DW6="ep",$DT6&lt;&gt;"no")</formula>
    </cfRule>
  </conditionalFormatting>
  <conditionalFormatting sqref="V6:W6">
    <cfRule type="cellIs" dxfId="21" priority="21" operator="equal">
      <formula>0</formula>
    </cfRule>
  </conditionalFormatting>
  <conditionalFormatting sqref="V6:X6">
    <cfRule type="expression" dxfId="20" priority="18">
      <formula>IF($DT6="no",$DW6="si")</formula>
    </cfRule>
    <cfRule type="expression" dxfId="19" priority="19">
      <formula>IF($DW6="si",$DT6&lt;&gt;"no")</formula>
    </cfRule>
    <cfRule type="expression" dxfId="18" priority="20">
      <formula>IF($DW6="ep",$DT6="no")</formula>
    </cfRule>
    <cfRule type="expression" dxfId="17" priority="22">
      <formula>IF($DW6="ep",$DT6&lt;&gt;"no")</formula>
    </cfRule>
  </conditionalFormatting>
  <conditionalFormatting sqref="Y6:Z6">
    <cfRule type="cellIs" dxfId="16" priority="16" operator="equal">
      <formula>0</formula>
    </cfRule>
  </conditionalFormatting>
  <conditionalFormatting sqref="Y6:AA6">
    <cfRule type="expression" dxfId="15" priority="13">
      <formula>IF($DT6="no",$DW6="si")</formula>
    </cfRule>
    <cfRule type="expression" dxfId="14" priority="14">
      <formula>IF($DW6="si",$DT6&lt;&gt;"no")</formula>
    </cfRule>
    <cfRule type="expression" dxfId="13" priority="15">
      <formula>IF($DW6="ep",$DT6="no")</formula>
    </cfRule>
    <cfRule type="expression" dxfId="12" priority="17">
      <formula>IF($DW6="ep",$DT6&lt;&gt;"no")</formula>
    </cfRule>
  </conditionalFormatting>
  <conditionalFormatting sqref="AB6:AC6">
    <cfRule type="cellIs" dxfId="11" priority="11" operator="equal">
      <formula>0</formula>
    </cfRule>
  </conditionalFormatting>
  <conditionalFormatting sqref="AB6:AD6">
    <cfRule type="expression" dxfId="10" priority="8">
      <formula>IF($DT6="no",$DW6="si")</formula>
    </cfRule>
    <cfRule type="expression" dxfId="9" priority="9">
      <formula>IF($DW6="si",$DT6&lt;&gt;"no")</formula>
    </cfRule>
    <cfRule type="expression" dxfId="8" priority="10">
      <formula>IF($DW6="ep",$DT6="no")</formula>
    </cfRule>
    <cfRule type="expression" dxfId="7" priority="12">
      <formula>IF($DW6="ep",$DT6&lt;&gt;"no")</formula>
    </cfRule>
  </conditionalFormatting>
  <conditionalFormatting sqref="BD6:BE6">
    <cfRule type="cellIs" dxfId="6" priority="6" operator="equal">
      <formula>0</formula>
    </cfRule>
  </conditionalFormatting>
  <conditionalFormatting sqref="BD6:BN6">
    <cfRule type="expression" dxfId="5" priority="3">
      <formula>IF($DT6="no",$DW6="si")</formula>
    </cfRule>
    <cfRule type="expression" dxfId="4" priority="4">
      <formula>IF($DW6="si",$DT6&lt;&gt;"no")</formula>
    </cfRule>
    <cfRule type="expression" dxfId="3" priority="5">
      <formula>IF($DW6="ep",$DT6="no")</formula>
    </cfRule>
    <cfRule type="expression" dxfId="2" priority="7">
      <formula>IF($DW6="ep",$DT6&lt;&gt;"no")</formula>
    </cfRule>
  </conditionalFormatting>
  <conditionalFormatting sqref="BI6">
    <cfRule type="cellIs" dxfId="1" priority="2" operator="equal">
      <formula>0</formula>
    </cfRule>
  </conditionalFormatting>
  <conditionalFormatting sqref="BM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mudo objetos</dc:creator>
  <cp:lastModifiedBy>Lupe</cp:lastModifiedBy>
  <cp:lastPrinted>2019-08-16T22:31:53Z</cp:lastPrinted>
  <dcterms:created xsi:type="dcterms:W3CDTF">2013-10-01T16:45:00Z</dcterms:created>
  <dcterms:modified xsi:type="dcterms:W3CDTF">2022-11-11T17:32:07Z</dcterms:modified>
</cp:coreProperties>
</file>